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defaultThemeVersion="124226"/>
  <mc:AlternateContent xmlns:mc="http://schemas.openxmlformats.org/markup-compatibility/2006">
    <mc:Choice Requires="x15">
      <x15ac:absPath xmlns:x15ac="http://schemas.microsoft.com/office/spreadsheetml/2010/11/ac" url="C:\Users\TINHTU\AppData\Roaming\VNPT Plugin\Files\FileTemp\"/>
    </mc:Choice>
  </mc:AlternateContent>
  <xr:revisionPtr revIDLastSave="0" documentId="13_ncr:1_{334B4029-B953-44D5-9EBE-3C2B5EADD304}" xr6:coauthVersionLast="36" xr6:coauthVersionMax="47" xr10:uidLastSave="{00000000-0000-0000-0000-000000000000}"/>
  <bookViews>
    <workbookView xWindow="-120" yWindow="-120" windowWidth="29040" windowHeight="15720" tabRatio="532" firstSheet="13" activeTab="13" xr2:uid="{00000000-000D-0000-FFFF-FFFF00000000}"/>
  </bookViews>
  <sheets>
    <sheet name="foxz" sheetId="13" state="veryHidden" r:id="rId1"/>
    <sheet name="05CH" sheetId="30" state="hidden" r:id="rId2"/>
    <sheet name="XXX" sheetId="32" state="veryHidden" r:id="rId3"/>
    <sheet name="SGV" sheetId="33" state="hidden" r:id="rId4"/>
    <sheet name="SGV_2" sheetId="34" state="veryHidden" r:id="rId5"/>
    <sheet name="SGV_3" sheetId="35" state="veryHidden" r:id="rId6"/>
    <sheet name="SGV_4" sheetId="36" state="veryHidden" r:id="rId7"/>
    <sheet name="SGV_5" sheetId="37" state="veryHidden" r:id="rId8"/>
    <sheet name="SGV_6" sheetId="38" state="veryHidden" r:id="rId9"/>
    <sheet name="SGV_7" sheetId="107" state="veryHidden" r:id="rId10"/>
    <sheet name="SGV_8" sheetId="108" state="veryHidden" r:id="rId11"/>
    <sheet name="SGV_9" sheetId="109" state="veryHidden" r:id="rId12"/>
    <sheet name="SGV_10" sheetId="110" state="veryHidden" r:id="rId13"/>
    <sheet name="PL 1" sheetId="112" r:id="rId14"/>
    <sheet name="PL 1.1" sheetId="113" r:id="rId15"/>
    <sheet name="PL 1.2" sheetId="114" r:id="rId16"/>
    <sheet name="PL 1.3" sheetId="115" r:id="rId17"/>
    <sheet name="PL 1.4" sheetId="116" r:id="rId18"/>
    <sheet name="PL 1.5" sheetId="117" r:id="rId19"/>
    <sheet name="PL 1.6" sheetId="118" r:id="rId20"/>
    <sheet name="PL 1.7" sheetId="119" r:id="rId21"/>
    <sheet name="PL 2" sheetId="111" r:id="rId22"/>
  </sheets>
  <externalReferences>
    <externalReference r:id="rId23"/>
    <externalReference r:id="rId24"/>
  </externalReferences>
  <definedNames>
    <definedName name="_xlnm.Print_Titles" localSheetId="1">'05CH'!$4:$5</definedName>
    <definedName name="_xlnm.Print_Titles" localSheetId="13">'PL 1'!$3:$3</definedName>
    <definedName name="_xlnm.Print_Titles" localSheetId="14">'PL 1.1'!$3:$3</definedName>
    <definedName name="_xlnm.Print_Titles" localSheetId="15">'PL 1.2'!$3:$3</definedName>
    <definedName name="_xlnm.Print_Titles" localSheetId="16">'PL 1.3'!$3:$3</definedName>
    <definedName name="_xlnm.Print_Titles" localSheetId="18">'PL 1.5'!$3:$3</definedName>
    <definedName name="_xlnm.Print_Titles" localSheetId="19">'PL 1.6'!$3:$3</definedName>
    <definedName name="_xlnm.Print_Titles" localSheetId="20">'PL 1.7'!$3:$3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L68" i="119" l="1"/>
  <c r="K68" i="119"/>
  <c r="K61" i="119"/>
  <c r="E44" i="119"/>
  <c r="K60" i="118"/>
  <c r="J60" i="118"/>
  <c r="K59" i="118"/>
  <c r="J58" i="118"/>
  <c r="I44" i="118"/>
  <c r="H44" i="118"/>
  <c r="H43" i="118"/>
  <c r="F60" i="117"/>
  <c r="G59" i="117"/>
  <c r="G58" i="117"/>
  <c r="F58" i="117"/>
  <c r="E58" i="117"/>
  <c r="G59" i="116"/>
  <c r="F58" i="116"/>
  <c r="G44" i="116"/>
  <c r="J56" i="115"/>
  <c r="F56" i="115"/>
  <c r="D56" i="114"/>
  <c r="J57" i="113"/>
  <c r="G59" i="112"/>
  <c r="L6" i="111"/>
  <c r="K5" i="111"/>
  <c r="K7" i="111" s="1"/>
  <c r="J5" i="111"/>
  <c r="J7" i="111" s="1"/>
  <c r="I5" i="111"/>
  <c r="I7" i="111" s="1"/>
  <c r="H5" i="111"/>
  <c r="H7" i="111" s="1"/>
  <c r="G5" i="111"/>
  <c r="G7" i="111" s="1"/>
  <c r="F5" i="111"/>
  <c r="F7" i="111" s="1"/>
  <c r="E5" i="111"/>
  <c r="E7" i="111" s="1"/>
  <c r="D5" i="111"/>
  <c r="D7" i="111" s="1"/>
  <c r="C5" i="111"/>
  <c r="F69" i="30"/>
  <c r="AH68" i="30"/>
  <c r="AG68" i="30"/>
  <c r="AF68" i="30"/>
  <c r="AE68" i="30"/>
  <c r="AD68" i="30"/>
  <c r="AC68" i="30"/>
  <c r="AB68" i="30"/>
  <c r="AA68" i="30"/>
  <c r="Z68" i="30"/>
  <c r="Y68" i="30"/>
  <c r="X68" i="30"/>
  <c r="W68" i="30"/>
  <c r="V68" i="30"/>
  <c r="U68" i="30"/>
  <c r="T68" i="30"/>
  <c r="S68" i="30"/>
  <c r="R68" i="30"/>
  <c r="Q68" i="30"/>
  <c r="P68" i="30"/>
  <c r="O68" i="30"/>
  <c r="N68" i="30"/>
  <c r="M68" i="30"/>
  <c r="L68" i="30"/>
  <c r="K68" i="30"/>
  <c r="AH67" i="30"/>
  <c r="AG67" i="30"/>
  <c r="AF67" i="30"/>
  <c r="AE67" i="30"/>
  <c r="AD67" i="30"/>
  <c r="AC67" i="30"/>
  <c r="AB67" i="30"/>
  <c r="AA67" i="30"/>
  <c r="Z67" i="30"/>
  <c r="Y67" i="30"/>
  <c r="X67" i="30"/>
  <c r="W67" i="30"/>
  <c r="V67" i="30"/>
  <c r="U67" i="30"/>
  <c r="T67" i="30"/>
  <c r="S67" i="30"/>
  <c r="R67" i="30"/>
  <c r="Q67" i="30"/>
  <c r="P67" i="30"/>
  <c r="O67" i="30"/>
  <c r="N67" i="30"/>
  <c r="M67" i="30"/>
  <c r="L67" i="30"/>
  <c r="K67" i="30"/>
  <c r="AH66" i="30"/>
  <c r="AG66" i="30"/>
  <c r="AF66" i="30"/>
  <c r="AE66" i="30"/>
  <c r="AD66" i="30"/>
  <c r="AC66" i="30"/>
  <c r="AB66" i="30"/>
  <c r="AA66" i="30"/>
  <c r="Z66" i="30"/>
  <c r="Y66" i="30"/>
  <c r="X66" i="30"/>
  <c r="W66" i="30"/>
  <c r="V66" i="30"/>
  <c r="U66" i="30"/>
  <c r="T66" i="30"/>
  <c r="S66" i="30"/>
  <c r="R66" i="30"/>
  <c r="Q66" i="30"/>
  <c r="P66" i="30"/>
  <c r="O66" i="30"/>
  <c r="N66" i="30"/>
  <c r="M66" i="30"/>
  <c r="L66" i="30"/>
  <c r="K66" i="30"/>
  <c r="AH65" i="30"/>
  <c r="AG65" i="30"/>
  <c r="AF65" i="30"/>
  <c r="AE65" i="30"/>
  <c r="AD65" i="30"/>
  <c r="AC65" i="30"/>
  <c r="AB65" i="30"/>
  <c r="AA65" i="30"/>
  <c r="Z65" i="30"/>
  <c r="Y65" i="30"/>
  <c r="X65" i="30"/>
  <c r="W65" i="30"/>
  <c r="V65" i="30"/>
  <c r="U65" i="30"/>
  <c r="T65" i="30"/>
  <c r="S65" i="30"/>
  <c r="R65" i="30"/>
  <c r="Q65" i="30"/>
  <c r="P65" i="30"/>
  <c r="O65" i="30"/>
  <c r="N65" i="30"/>
  <c r="M65" i="30"/>
  <c r="L65" i="30"/>
  <c r="K65" i="30"/>
  <c r="AH64" i="30"/>
  <c r="AG64" i="30"/>
  <c r="AF64" i="30"/>
  <c r="AE64" i="30"/>
  <c r="AD64" i="30"/>
  <c r="AC64" i="30"/>
  <c r="AB64" i="30"/>
  <c r="AA64" i="30"/>
  <c r="Z64" i="30"/>
  <c r="Y64" i="30"/>
  <c r="X64" i="30"/>
  <c r="W64" i="30"/>
  <c r="V64" i="30"/>
  <c r="U64" i="30"/>
  <c r="T64" i="30"/>
  <c r="S64" i="30"/>
  <c r="R64" i="30"/>
  <c r="Q64" i="30"/>
  <c r="P64" i="30"/>
  <c r="O64" i="30"/>
  <c r="N64" i="30"/>
  <c r="M64" i="30"/>
  <c r="L64" i="30"/>
  <c r="K64" i="30"/>
  <c r="AH63" i="30"/>
  <c r="AG63" i="30"/>
  <c r="AF63" i="30"/>
  <c r="AE63" i="30"/>
  <c r="AD63" i="30"/>
  <c r="AC63" i="30"/>
  <c r="AB63" i="30"/>
  <c r="AA63" i="30"/>
  <c r="Z63" i="30"/>
  <c r="Y63" i="30"/>
  <c r="X63" i="30"/>
  <c r="W63" i="30"/>
  <c r="V63" i="30"/>
  <c r="U63" i="30"/>
  <c r="T63" i="30"/>
  <c r="S63" i="30"/>
  <c r="R63" i="30"/>
  <c r="Q63" i="30"/>
  <c r="P63" i="30"/>
  <c r="O63" i="30"/>
  <c r="N63" i="30"/>
  <c r="M63" i="30"/>
  <c r="L63" i="30"/>
  <c r="K63" i="30"/>
  <c r="AH62" i="30"/>
  <c r="AG62" i="30"/>
  <c r="AF62" i="30"/>
  <c r="AE62" i="30"/>
  <c r="AD62" i="30"/>
  <c r="AC62" i="30"/>
  <c r="AB62" i="30"/>
  <c r="AA62" i="30"/>
  <c r="Z62" i="30"/>
  <c r="Y62" i="30"/>
  <c r="X62" i="30"/>
  <c r="W62" i="30"/>
  <c r="V62" i="30"/>
  <c r="U62" i="30"/>
  <c r="T62" i="30"/>
  <c r="S62" i="30"/>
  <c r="R62" i="30"/>
  <c r="Q62" i="30"/>
  <c r="P62" i="30"/>
  <c r="O62" i="30"/>
  <c r="N62" i="30"/>
  <c r="M62" i="30"/>
  <c r="L62" i="30"/>
  <c r="K62" i="30"/>
  <c r="AH61" i="30"/>
  <c r="AG61" i="30"/>
  <c r="AF61" i="30"/>
  <c r="AE61" i="30"/>
  <c r="AD61" i="30"/>
  <c r="AC61" i="30"/>
  <c r="AB61" i="30"/>
  <c r="AA61" i="30"/>
  <c r="Z61" i="30"/>
  <c r="Y61" i="30"/>
  <c r="X61" i="30"/>
  <c r="W61" i="30"/>
  <c r="V61" i="30"/>
  <c r="U61" i="30"/>
  <c r="T61" i="30"/>
  <c r="S61" i="30"/>
  <c r="R61" i="30"/>
  <c r="Q61" i="30"/>
  <c r="P61" i="30"/>
  <c r="O61" i="30"/>
  <c r="N61" i="30"/>
  <c r="M61" i="30"/>
  <c r="L61" i="30"/>
  <c r="K61" i="30"/>
  <c r="AH60" i="30"/>
  <c r="AG60" i="30"/>
  <c r="AF60" i="30"/>
  <c r="AE60" i="30"/>
  <c r="AD60" i="30"/>
  <c r="AC60" i="30"/>
  <c r="AB60" i="30"/>
  <c r="AA60" i="30"/>
  <c r="Z60" i="30"/>
  <c r="Y60" i="30"/>
  <c r="X60" i="30"/>
  <c r="W60" i="30"/>
  <c r="V60" i="30"/>
  <c r="U60" i="30"/>
  <c r="T60" i="30"/>
  <c r="S60" i="30"/>
  <c r="R60" i="30"/>
  <c r="Q60" i="30"/>
  <c r="P60" i="30"/>
  <c r="O60" i="30"/>
  <c r="N60" i="30"/>
  <c r="M60" i="30"/>
  <c r="L60" i="30"/>
  <c r="K60" i="30"/>
  <c r="G60" i="30"/>
  <c r="AH59" i="30"/>
  <c r="AG59" i="30"/>
  <c r="AF59" i="30"/>
  <c r="AE59" i="30"/>
  <c r="AD59" i="30"/>
  <c r="AC59" i="30"/>
  <c r="AB59" i="30"/>
  <c r="AA59" i="30"/>
  <c r="Z59" i="30"/>
  <c r="Y59" i="30"/>
  <c r="X59" i="30"/>
  <c r="W59" i="30"/>
  <c r="V59" i="30"/>
  <c r="U59" i="30"/>
  <c r="T59" i="30"/>
  <c r="S59" i="30"/>
  <c r="R59" i="30"/>
  <c r="Q59" i="30"/>
  <c r="P59" i="30"/>
  <c r="O59" i="30"/>
  <c r="N59" i="30"/>
  <c r="M59" i="30"/>
  <c r="L59" i="30"/>
  <c r="K59"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AH57" i="30"/>
  <c r="AG57" i="30"/>
  <c r="AF57" i="30"/>
  <c r="AE57" i="30"/>
  <c r="AD57" i="30"/>
  <c r="AC57" i="30"/>
  <c r="AB57" i="30"/>
  <c r="AA57" i="30"/>
  <c r="Z57" i="30"/>
  <c r="Y57" i="30"/>
  <c r="X57" i="30"/>
  <c r="W57" i="30"/>
  <c r="V57" i="30"/>
  <c r="U57" i="30"/>
  <c r="T57" i="30"/>
  <c r="S57" i="30"/>
  <c r="R57" i="30"/>
  <c r="Q57" i="30"/>
  <c r="P57" i="30"/>
  <c r="O57" i="30"/>
  <c r="N57" i="30"/>
  <c r="M57" i="30"/>
  <c r="L57" i="30"/>
  <c r="K57" i="30"/>
  <c r="AH56" i="30"/>
  <c r="AG56" i="30"/>
  <c r="AF56" i="30"/>
  <c r="AE56" i="30"/>
  <c r="AD56" i="30"/>
  <c r="AC56" i="30"/>
  <c r="AB56" i="30"/>
  <c r="AA56" i="30"/>
  <c r="Z56" i="30"/>
  <c r="Y56" i="30"/>
  <c r="X56" i="30"/>
  <c r="W56" i="30"/>
  <c r="V56" i="30"/>
  <c r="U56" i="30"/>
  <c r="T56" i="30"/>
  <c r="S56" i="30"/>
  <c r="R56" i="30"/>
  <c r="Q56" i="30"/>
  <c r="P56" i="30"/>
  <c r="O56" i="30"/>
  <c r="N56" i="30"/>
  <c r="M56" i="30"/>
  <c r="L56" i="30"/>
  <c r="K56"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AH54" i="30"/>
  <c r="AG54" i="30"/>
  <c r="AF54" i="30"/>
  <c r="AE54" i="30"/>
  <c r="AD54" i="30"/>
  <c r="AC54" i="30"/>
  <c r="AB54" i="30"/>
  <c r="AA54" i="30"/>
  <c r="Z54" i="30"/>
  <c r="Y54" i="30"/>
  <c r="X54" i="30"/>
  <c r="W54" i="30"/>
  <c r="V54" i="30"/>
  <c r="U54" i="30"/>
  <c r="T54" i="30"/>
  <c r="S54" i="30"/>
  <c r="R54" i="30"/>
  <c r="Q54" i="30"/>
  <c r="P54" i="30"/>
  <c r="O54" i="30"/>
  <c r="N54" i="30"/>
  <c r="M54" i="30"/>
  <c r="L54" i="30"/>
  <c r="K54" i="30"/>
  <c r="AH53" i="30"/>
  <c r="AG53" i="30"/>
  <c r="AF53" i="30"/>
  <c r="AE53" i="30"/>
  <c r="AD53" i="30"/>
  <c r="AC53" i="30"/>
  <c r="AB53" i="30"/>
  <c r="AA53" i="30"/>
  <c r="Z53" i="30"/>
  <c r="Y53" i="30"/>
  <c r="X53" i="30"/>
  <c r="W53" i="30"/>
  <c r="V53" i="30"/>
  <c r="U53" i="30"/>
  <c r="T53" i="30"/>
  <c r="S53" i="30"/>
  <c r="R53" i="30"/>
  <c r="Q53" i="30"/>
  <c r="P53" i="30"/>
  <c r="O53" i="30"/>
  <c r="N53" i="30"/>
  <c r="M53" i="30"/>
  <c r="L53" i="30"/>
  <c r="K53" i="30"/>
  <c r="AH52" i="30"/>
  <c r="AG52" i="30"/>
  <c r="AF52" i="30"/>
  <c r="AE52" i="30"/>
  <c r="AD52" i="30"/>
  <c r="AC52" i="30"/>
  <c r="AB52" i="30"/>
  <c r="AA52" i="30"/>
  <c r="Z52" i="30"/>
  <c r="Y52" i="30"/>
  <c r="X52" i="30"/>
  <c r="W52" i="30"/>
  <c r="V52" i="30"/>
  <c r="U52" i="30"/>
  <c r="T52" i="30"/>
  <c r="S52" i="30"/>
  <c r="R52" i="30"/>
  <c r="Q52" i="30"/>
  <c r="P52" i="30"/>
  <c r="O52" i="30"/>
  <c r="N52" i="30"/>
  <c r="M52" i="30"/>
  <c r="L52" i="30"/>
  <c r="K52" i="30"/>
  <c r="AH51" i="30"/>
  <c r="AG51" i="30"/>
  <c r="AF51" i="30"/>
  <c r="AE51" i="30"/>
  <c r="AD51" i="30"/>
  <c r="AC51" i="30"/>
  <c r="AB51" i="30"/>
  <c r="AA51" i="30"/>
  <c r="Z51" i="30"/>
  <c r="Y51" i="30"/>
  <c r="X51" i="30"/>
  <c r="W51" i="30"/>
  <c r="V51" i="30"/>
  <c r="U51" i="30"/>
  <c r="T51" i="30"/>
  <c r="S51" i="30"/>
  <c r="R51" i="30"/>
  <c r="Q51" i="30"/>
  <c r="P51" i="30"/>
  <c r="O51" i="30"/>
  <c r="N51" i="30"/>
  <c r="M51" i="30"/>
  <c r="L51" i="30"/>
  <c r="K51" i="30"/>
  <c r="AH50" i="30"/>
  <c r="AG50" i="30"/>
  <c r="AF50" i="30"/>
  <c r="AE50" i="30"/>
  <c r="AD50" i="30"/>
  <c r="AC50" i="30"/>
  <c r="AB50" i="30"/>
  <c r="AA50" i="30"/>
  <c r="Z50" i="30"/>
  <c r="Y50" i="30"/>
  <c r="X50" i="30"/>
  <c r="W50" i="30"/>
  <c r="V50" i="30"/>
  <c r="U50" i="30"/>
  <c r="T50" i="30"/>
  <c r="S50" i="30"/>
  <c r="R50" i="30"/>
  <c r="Q50" i="30"/>
  <c r="P50" i="30"/>
  <c r="O50" i="30"/>
  <c r="N50" i="30"/>
  <c r="M50" i="30"/>
  <c r="L50" i="30"/>
  <c r="K50" i="30"/>
  <c r="AH49" i="30"/>
  <c r="AG49" i="30"/>
  <c r="AF49" i="30"/>
  <c r="AE49" i="30"/>
  <c r="AD49" i="30"/>
  <c r="AC49" i="30"/>
  <c r="AB49" i="30"/>
  <c r="AA49" i="30"/>
  <c r="Z49" i="30"/>
  <c r="Y49" i="30"/>
  <c r="X49" i="30"/>
  <c r="W49" i="30"/>
  <c r="V49" i="30"/>
  <c r="U49" i="30"/>
  <c r="T49" i="30"/>
  <c r="S49" i="30"/>
  <c r="R49" i="30"/>
  <c r="Q49" i="30"/>
  <c r="P49" i="30"/>
  <c r="O49" i="30"/>
  <c r="N49" i="30"/>
  <c r="M49" i="30"/>
  <c r="L49" i="30"/>
  <c r="K49" i="30"/>
  <c r="AH48" i="30"/>
  <c r="AG48" i="30"/>
  <c r="AF48" i="30"/>
  <c r="AE48" i="30"/>
  <c r="AD48" i="30"/>
  <c r="AC48" i="30"/>
  <c r="AB48" i="30"/>
  <c r="AA48" i="30"/>
  <c r="Z48" i="30"/>
  <c r="Y48" i="30"/>
  <c r="X48" i="30"/>
  <c r="W48" i="30"/>
  <c r="V48" i="30"/>
  <c r="U48" i="30"/>
  <c r="T48" i="30"/>
  <c r="S48" i="30"/>
  <c r="R48" i="30"/>
  <c r="Q48" i="30"/>
  <c r="P48" i="30"/>
  <c r="O48" i="30"/>
  <c r="N48" i="30"/>
  <c r="M48" i="30"/>
  <c r="L48" i="30"/>
  <c r="K48" i="30"/>
  <c r="AH47" i="30"/>
  <c r="AG47" i="30"/>
  <c r="AF47" i="30"/>
  <c r="AE47" i="30"/>
  <c r="AD47" i="30"/>
  <c r="AC47" i="30"/>
  <c r="AB47" i="30"/>
  <c r="AA47" i="30"/>
  <c r="Z47" i="30"/>
  <c r="Y47" i="30"/>
  <c r="X47" i="30"/>
  <c r="W47" i="30"/>
  <c r="V47" i="30"/>
  <c r="U47" i="30"/>
  <c r="T47" i="30"/>
  <c r="S47" i="30"/>
  <c r="R47" i="30"/>
  <c r="Q47" i="30"/>
  <c r="P47" i="30"/>
  <c r="O47" i="30"/>
  <c r="N47" i="30"/>
  <c r="M47" i="30"/>
  <c r="L47" i="30"/>
  <c r="K47" i="30"/>
  <c r="AH46" i="30"/>
  <c r="AG46" i="30"/>
  <c r="AF46" i="30"/>
  <c r="AE46" i="30"/>
  <c r="AD46" i="30"/>
  <c r="AC46" i="30"/>
  <c r="AB46" i="30"/>
  <c r="AA46" i="30"/>
  <c r="Z46" i="30"/>
  <c r="Y46" i="30"/>
  <c r="X46" i="30"/>
  <c r="W46" i="30"/>
  <c r="V46" i="30"/>
  <c r="U46" i="30"/>
  <c r="T46" i="30"/>
  <c r="S46" i="30"/>
  <c r="R46" i="30"/>
  <c r="Q46" i="30"/>
  <c r="P46" i="30"/>
  <c r="O46" i="30"/>
  <c r="N46" i="30"/>
  <c r="M46" i="30"/>
  <c r="L46" i="30"/>
  <c r="K46" i="30"/>
  <c r="AH45" i="30"/>
  <c r="AG45" i="30"/>
  <c r="AF45" i="30"/>
  <c r="AE45" i="30"/>
  <c r="AD45" i="30"/>
  <c r="AC45" i="30"/>
  <c r="AB45" i="30"/>
  <c r="AA45" i="30"/>
  <c r="Z45" i="30"/>
  <c r="Y45" i="30"/>
  <c r="X45" i="30"/>
  <c r="W45" i="30"/>
  <c r="V45" i="30"/>
  <c r="U45" i="30"/>
  <c r="T45" i="30"/>
  <c r="S45" i="30"/>
  <c r="R45" i="30"/>
  <c r="Q45" i="30"/>
  <c r="P45" i="30"/>
  <c r="O45" i="30"/>
  <c r="N45" i="30"/>
  <c r="M45" i="30"/>
  <c r="L45" i="30"/>
  <c r="K45" i="30"/>
  <c r="AH44" i="30"/>
  <c r="AG44" i="30"/>
  <c r="AF44" i="30"/>
  <c r="AE44" i="30"/>
  <c r="AD44" i="30"/>
  <c r="AC44" i="30"/>
  <c r="AB44" i="30"/>
  <c r="AA44" i="30"/>
  <c r="Z44" i="30"/>
  <c r="Y44" i="30"/>
  <c r="X44" i="30"/>
  <c r="W44" i="30"/>
  <c r="V44" i="30"/>
  <c r="U44" i="30"/>
  <c r="T44" i="30"/>
  <c r="S44" i="30"/>
  <c r="R44" i="30"/>
  <c r="Q44" i="30"/>
  <c r="P44" i="30"/>
  <c r="O44" i="30"/>
  <c r="N44" i="30"/>
  <c r="M44" i="30"/>
  <c r="L44" i="30"/>
  <c r="K44" i="30"/>
  <c r="AH43" i="30"/>
  <c r="AG43" i="30"/>
  <c r="AF43" i="30"/>
  <c r="AE43" i="30"/>
  <c r="AD43" i="30"/>
  <c r="AC43" i="30"/>
  <c r="AB43" i="30"/>
  <c r="AA43" i="30"/>
  <c r="Z43" i="30"/>
  <c r="Y43" i="30"/>
  <c r="X43" i="30"/>
  <c r="W43" i="30"/>
  <c r="V43" i="30"/>
  <c r="U43" i="30"/>
  <c r="T43" i="30"/>
  <c r="S43" i="30"/>
  <c r="R43" i="30"/>
  <c r="Q43" i="30"/>
  <c r="P43" i="30"/>
  <c r="O43" i="30"/>
  <c r="N43" i="30"/>
  <c r="M43" i="30"/>
  <c r="L43" i="30"/>
  <c r="K43" i="30"/>
  <c r="AH42" i="30"/>
  <c r="AG42" i="30"/>
  <c r="AF42" i="30"/>
  <c r="AE42" i="30"/>
  <c r="AD42" i="30"/>
  <c r="AC42" i="30"/>
  <c r="AB42" i="30"/>
  <c r="AA42" i="30"/>
  <c r="Z42" i="30"/>
  <c r="Y42" i="30"/>
  <c r="X42" i="30"/>
  <c r="W42" i="30"/>
  <c r="V42" i="30"/>
  <c r="U42" i="30"/>
  <c r="T42" i="30"/>
  <c r="S42" i="30"/>
  <c r="R42" i="30"/>
  <c r="Q42" i="30"/>
  <c r="P42" i="30"/>
  <c r="O42" i="30"/>
  <c r="N42" i="30"/>
  <c r="M42" i="30"/>
  <c r="L42" i="30"/>
  <c r="K42" i="30"/>
  <c r="AH41" i="30"/>
  <c r="AG41" i="30"/>
  <c r="AF41" i="30"/>
  <c r="AE41" i="30"/>
  <c r="AD41" i="30"/>
  <c r="AC41" i="30"/>
  <c r="AB41" i="30"/>
  <c r="AA41" i="30"/>
  <c r="Z41" i="30"/>
  <c r="Y41" i="30"/>
  <c r="X41" i="30"/>
  <c r="W41" i="30"/>
  <c r="V41" i="30"/>
  <c r="U41" i="30"/>
  <c r="T41" i="30"/>
  <c r="S41" i="30"/>
  <c r="R41" i="30"/>
  <c r="Q41" i="30"/>
  <c r="P41" i="30"/>
  <c r="O41" i="30"/>
  <c r="N41" i="30"/>
  <c r="M41" i="30"/>
  <c r="L41" i="30"/>
  <c r="K41"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AH39" i="30"/>
  <c r="AG39" i="30"/>
  <c r="AF39" i="30"/>
  <c r="AE39" i="30"/>
  <c r="AD39" i="30"/>
  <c r="AC39" i="30"/>
  <c r="AB39" i="30"/>
  <c r="AA39" i="30"/>
  <c r="Z39" i="30"/>
  <c r="Y39" i="30"/>
  <c r="X39" i="30"/>
  <c r="W39" i="30"/>
  <c r="V39" i="30"/>
  <c r="U39" i="30"/>
  <c r="T39" i="30"/>
  <c r="S39" i="30"/>
  <c r="R39" i="30"/>
  <c r="Q39" i="30"/>
  <c r="P39" i="30"/>
  <c r="O39" i="30"/>
  <c r="N39" i="30"/>
  <c r="M39" i="30"/>
  <c r="L39" i="30"/>
  <c r="K39" i="30"/>
  <c r="AH38" i="30"/>
  <c r="AG38" i="30"/>
  <c r="AF38" i="30"/>
  <c r="AE38" i="30"/>
  <c r="AD38" i="30"/>
  <c r="AC38" i="30"/>
  <c r="AB38" i="30"/>
  <c r="AA38" i="30"/>
  <c r="Z38" i="30"/>
  <c r="Y38" i="30"/>
  <c r="X38" i="30"/>
  <c r="W38" i="30"/>
  <c r="V38" i="30"/>
  <c r="U38" i="30"/>
  <c r="T38" i="30"/>
  <c r="S38" i="30"/>
  <c r="R38" i="30"/>
  <c r="Q38" i="30"/>
  <c r="P38" i="30"/>
  <c r="O38" i="30"/>
  <c r="N38" i="30"/>
  <c r="M38" i="30"/>
  <c r="L38" i="30"/>
  <c r="K38" i="30"/>
  <c r="AH37" i="30"/>
  <c r="AG37" i="30"/>
  <c r="AF37" i="30"/>
  <c r="AE37" i="30"/>
  <c r="AD37" i="30"/>
  <c r="AC37" i="30"/>
  <c r="AB37" i="30"/>
  <c r="AA37" i="30"/>
  <c r="Z37" i="30"/>
  <c r="Y37" i="30"/>
  <c r="X37" i="30"/>
  <c r="W37" i="30"/>
  <c r="V37" i="30"/>
  <c r="U37" i="30"/>
  <c r="T37" i="30"/>
  <c r="S37" i="30"/>
  <c r="R37" i="30"/>
  <c r="Q37" i="30"/>
  <c r="P37" i="30"/>
  <c r="O37" i="30"/>
  <c r="N37" i="30"/>
  <c r="M37" i="30"/>
  <c r="L37" i="30"/>
  <c r="K37" i="30"/>
  <c r="AH36" i="30"/>
  <c r="AG36" i="30"/>
  <c r="AF36" i="30"/>
  <c r="AE36" i="30"/>
  <c r="AD36" i="30"/>
  <c r="AC36" i="30"/>
  <c r="AB36" i="30"/>
  <c r="AA36" i="30"/>
  <c r="Z36" i="30"/>
  <c r="Y36" i="30"/>
  <c r="X36" i="30"/>
  <c r="W36" i="30"/>
  <c r="V36" i="30"/>
  <c r="U36" i="30"/>
  <c r="T36" i="30"/>
  <c r="S36" i="30"/>
  <c r="R36" i="30"/>
  <c r="Q36" i="30"/>
  <c r="P36" i="30"/>
  <c r="O36" i="30"/>
  <c r="N36" i="30"/>
  <c r="M36" i="30"/>
  <c r="L36" i="30"/>
  <c r="K36" i="30"/>
  <c r="AH35" i="30"/>
  <c r="AG35" i="30"/>
  <c r="AF35" i="30"/>
  <c r="AE35" i="30"/>
  <c r="AD35" i="30"/>
  <c r="AC35" i="30"/>
  <c r="AB35" i="30"/>
  <c r="AA35" i="30"/>
  <c r="Z35" i="30"/>
  <c r="Y35" i="30"/>
  <c r="X35" i="30"/>
  <c r="W35" i="30"/>
  <c r="V35" i="30"/>
  <c r="U35" i="30"/>
  <c r="T35" i="30"/>
  <c r="S35" i="30"/>
  <c r="R35" i="30"/>
  <c r="Q35" i="30"/>
  <c r="P35" i="30"/>
  <c r="O35" i="30"/>
  <c r="N35" i="30"/>
  <c r="M35" i="30"/>
  <c r="L35" i="30"/>
  <c r="K35" i="30"/>
  <c r="AH34" i="30"/>
  <c r="AG34" i="30"/>
  <c r="AF34" i="30"/>
  <c r="AE34" i="30"/>
  <c r="AD34" i="30"/>
  <c r="AC34" i="30"/>
  <c r="AB34" i="30"/>
  <c r="AA34" i="30"/>
  <c r="Z34" i="30"/>
  <c r="Y34" i="30"/>
  <c r="X34" i="30"/>
  <c r="W34" i="30"/>
  <c r="V34" i="30"/>
  <c r="U34" i="30"/>
  <c r="T34" i="30"/>
  <c r="S34" i="30"/>
  <c r="R34" i="30"/>
  <c r="Q34" i="30"/>
  <c r="P34" i="30"/>
  <c r="O34" i="30"/>
  <c r="N34" i="30"/>
  <c r="M34" i="30"/>
  <c r="L34" i="30"/>
  <c r="K34" i="30"/>
  <c r="AH33" i="30"/>
  <c r="AG33" i="30"/>
  <c r="AF33" i="30"/>
  <c r="AE33" i="30"/>
  <c r="AD33" i="30"/>
  <c r="AC33" i="30"/>
  <c r="AB33" i="30"/>
  <c r="AA33" i="30"/>
  <c r="Z33" i="30"/>
  <c r="Y33" i="30"/>
  <c r="X33" i="30"/>
  <c r="W33" i="30"/>
  <c r="V33" i="30"/>
  <c r="U33" i="30"/>
  <c r="T33" i="30"/>
  <c r="S33" i="30"/>
  <c r="R33" i="30"/>
  <c r="Q33" i="30"/>
  <c r="P33" i="30"/>
  <c r="O33" i="30"/>
  <c r="N33" i="30"/>
  <c r="M33" i="30"/>
  <c r="L33" i="30"/>
  <c r="K33" i="30"/>
  <c r="AH32" i="30"/>
  <c r="AG32" i="30"/>
  <c r="AF32" i="30"/>
  <c r="AE32" i="30"/>
  <c r="AD32" i="30"/>
  <c r="AC32" i="30"/>
  <c r="AB32" i="30"/>
  <c r="AA32" i="30"/>
  <c r="Z32" i="30"/>
  <c r="Y32" i="30"/>
  <c r="X32" i="30"/>
  <c r="W32" i="30"/>
  <c r="V32" i="30"/>
  <c r="U32" i="30"/>
  <c r="T32" i="30"/>
  <c r="S32" i="30"/>
  <c r="R32" i="30"/>
  <c r="Q32" i="30"/>
  <c r="P32" i="30"/>
  <c r="O32" i="30"/>
  <c r="N32" i="30"/>
  <c r="M32" i="30"/>
  <c r="L32" i="30"/>
  <c r="K32" i="30"/>
  <c r="AH31" i="30"/>
  <c r="AG31" i="30"/>
  <c r="AF31" i="30"/>
  <c r="AE31" i="30"/>
  <c r="AD31" i="30"/>
  <c r="AC31" i="30"/>
  <c r="AB31" i="30"/>
  <c r="AA31" i="30"/>
  <c r="Z31" i="30"/>
  <c r="Y31" i="30"/>
  <c r="X31" i="30"/>
  <c r="W31" i="30"/>
  <c r="V31" i="30"/>
  <c r="U31" i="30"/>
  <c r="T31" i="30"/>
  <c r="S31" i="30"/>
  <c r="R31" i="30"/>
  <c r="Q31" i="30"/>
  <c r="P31" i="30"/>
  <c r="O31" i="30"/>
  <c r="N31" i="30"/>
  <c r="M31" i="30"/>
  <c r="L31" i="30"/>
  <c r="K31" i="30"/>
  <c r="AH30" i="30"/>
  <c r="AG30" i="30"/>
  <c r="AF30" i="30"/>
  <c r="AE30" i="30"/>
  <c r="AD30" i="30"/>
  <c r="AC30" i="30"/>
  <c r="AB30" i="30"/>
  <c r="AA30" i="30"/>
  <c r="Z30" i="30"/>
  <c r="Y30" i="30"/>
  <c r="X30" i="30"/>
  <c r="W30" i="30"/>
  <c r="V30" i="30"/>
  <c r="U30" i="30"/>
  <c r="T30" i="30"/>
  <c r="S30" i="30"/>
  <c r="R30" i="30"/>
  <c r="Q30" i="30"/>
  <c r="P30" i="30"/>
  <c r="O30" i="30"/>
  <c r="N30" i="30"/>
  <c r="M30" i="30"/>
  <c r="L30" i="30"/>
  <c r="K30" i="30"/>
  <c r="AH29" i="30"/>
  <c r="AG29" i="30"/>
  <c r="AF29" i="30"/>
  <c r="AE29" i="30"/>
  <c r="AD29" i="30"/>
  <c r="AC29" i="30"/>
  <c r="AB29" i="30"/>
  <c r="AA29" i="30"/>
  <c r="Z29" i="30"/>
  <c r="Y29" i="30"/>
  <c r="X29" i="30"/>
  <c r="W29" i="30"/>
  <c r="V29" i="30"/>
  <c r="U29" i="30"/>
  <c r="T29" i="30"/>
  <c r="S29" i="30"/>
  <c r="R29" i="30"/>
  <c r="Q29" i="30"/>
  <c r="P29" i="30"/>
  <c r="O29" i="30"/>
  <c r="N29" i="30"/>
  <c r="M29" i="30"/>
  <c r="L29" i="30"/>
  <c r="K29" i="30"/>
  <c r="AH28" i="30"/>
  <c r="AG28" i="30"/>
  <c r="AF28" i="30"/>
  <c r="AE28" i="30"/>
  <c r="AD28" i="30"/>
  <c r="AC28" i="30"/>
  <c r="AB28" i="30"/>
  <c r="AA28" i="30"/>
  <c r="Z28" i="30"/>
  <c r="Y28" i="30"/>
  <c r="X28" i="30"/>
  <c r="W28" i="30"/>
  <c r="V28" i="30"/>
  <c r="U28" i="30"/>
  <c r="T28" i="30"/>
  <c r="S28" i="30"/>
  <c r="R28" i="30"/>
  <c r="Q28" i="30"/>
  <c r="P28" i="30"/>
  <c r="O28" i="30"/>
  <c r="N28" i="30"/>
  <c r="M28" i="30"/>
  <c r="L28" i="30"/>
  <c r="K28" i="30"/>
  <c r="AH27" i="30"/>
  <c r="AG27" i="30"/>
  <c r="AF27" i="30"/>
  <c r="AE27" i="30"/>
  <c r="AD27" i="30"/>
  <c r="AC27" i="30"/>
  <c r="AB27" i="30"/>
  <c r="AA27" i="30"/>
  <c r="Z27" i="30"/>
  <c r="Y27" i="30"/>
  <c r="X27" i="30"/>
  <c r="W27" i="30"/>
  <c r="V27" i="30"/>
  <c r="U27" i="30"/>
  <c r="T27" i="30"/>
  <c r="S27" i="30"/>
  <c r="R27" i="30"/>
  <c r="Q27" i="30"/>
  <c r="P27" i="30"/>
  <c r="O27" i="30"/>
  <c r="N27" i="30"/>
  <c r="M27" i="30"/>
  <c r="L27" i="30"/>
  <c r="K27" i="30"/>
  <c r="AH26" i="30"/>
  <c r="AG26" i="30"/>
  <c r="AF26" i="30"/>
  <c r="AE26" i="30"/>
  <c r="AD26" i="30"/>
  <c r="AC26" i="30"/>
  <c r="AB26" i="30"/>
  <c r="AA26" i="30"/>
  <c r="Z26" i="30"/>
  <c r="Y26" i="30"/>
  <c r="X26" i="30"/>
  <c r="W26" i="30"/>
  <c r="V26" i="30"/>
  <c r="U26" i="30"/>
  <c r="T26" i="30"/>
  <c r="S26" i="30"/>
  <c r="R26" i="30"/>
  <c r="Q26" i="30"/>
  <c r="P26" i="30"/>
  <c r="O26" i="30"/>
  <c r="N26" i="30"/>
  <c r="M26" i="30"/>
  <c r="L26" i="30"/>
  <c r="K26" i="30"/>
  <c r="AH25" i="30"/>
  <c r="AG25" i="30"/>
  <c r="AF25" i="30"/>
  <c r="AE25" i="30"/>
  <c r="AD25" i="30"/>
  <c r="AC25" i="30"/>
  <c r="AB25" i="30"/>
  <c r="AA25" i="30"/>
  <c r="Z25" i="30"/>
  <c r="Y25" i="30"/>
  <c r="X25" i="30"/>
  <c r="W25" i="30"/>
  <c r="V25" i="30"/>
  <c r="U25" i="30"/>
  <c r="T25" i="30"/>
  <c r="S25" i="30"/>
  <c r="R25" i="30"/>
  <c r="Q25" i="30"/>
  <c r="P25" i="30"/>
  <c r="O25" i="30"/>
  <c r="N25" i="30"/>
  <c r="M25" i="30"/>
  <c r="L25" i="30"/>
  <c r="K25" i="30"/>
  <c r="AH24" i="30"/>
  <c r="AG24" i="30"/>
  <c r="AF24" i="30"/>
  <c r="AE24" i="30"/>
  <c r="AD24" i="30"/>
  <c r="AC24" i="30"/>
  <c r="AB24" i="30"/>
  <c r="AA24" i="30"/>
  <c r="Z24" i="30"/>
  <c r="Y24" i="30"/>
  <c r="X24" i="30"/>
  <c r="W24" i="30"/>
  <c r="V24" i="30"/>
  <c r="U24" i="30"/>
  <c r="T24" i="30"/>
  <c r="S24" i="30"/>
  <c r="R24" i="30"/>
  <c r="Q24" i="30"/>
  <c r="P24" i="30"/>
  <c r="O24" i="30"/>
  <c r="N24" i="30"/>
  <c r="M24" i="30"/>
  <c r="L24" i="30"/>
  <c r="K24" i="30"/>
  <c r="AH23" i="30"/>
  <c r="AG23" i="30"/>
  <c r="AF23" i="30"/>
  <c r="AE23" i="30"/>
  <c r="AD23" i="30"/>
  <c r="AC23" i="30"/>
  <c r="AB23" i="30"/>
  <c r="AA23" i="30"/>
  <c r="Z23" i="30"/>
  <c r="Y23" i="30"/>
  <c r="X23" i="30"/>
  <c r="W23" i="30"/>
  <c r="V23" i="30"/>
  <c r="U23" i="30"/>
  <c r="T23" i="30"/>
  <c r="S23" i="30"/>
  <c r="R23" i="30"/>
  <c r="Q23" i="30"/>
  <c r="P23" i="30"/>
  <c r="O23" i="30"/>
  <c r="N23" i="30"/>
  <c r="M23" i="30"/>
  <c r="L23" i="30"/>
  <c r="K23" i="30"/>
  <c r="AH22" i="30"/>
  <c r="AG22" i="30"/>
  <c r="AF22" i="30"/>
  <c r="AE22" i="30"/>
  <c r="AD22" i="30"/>
  <c r="AC22" i="30"/>
  <c r="AB22" i="30"/>
  <c r="AA22" i="30"/>
  <c r="Z22" i="30"/>
  <c r="Y22" i="30"/>
  <c r="X22" i="30"/>
  <c r="W22" i="30"/>
  <c r="V22" i="30"/>
  <c r="U22" i="30"/>
  <c r="T22" i="30"/>
  <c r="S22" i="30"/>
  <c r="R22" i="30"/>
  <c r="Q22" i="30"/>
  <c r="P22" i="30"/>
  <c r="O22" i="30"/>
  <c r="N22" i="30"/>
  <c r="M22" i="30"/>
  <c r="L22" i="30"/>
  <c r="K22" i="30"/>
  <c r="AH21" i="30"/>
  <c r="AG21" i="30"/>
  <c r="AF21" i="30"/>
  <c r="AE21" i="30"/>
  <c r="AD21" i="30"/>
  <c r="AC21" i="30"/>
  <c r="AB21" i="30"/>
  <c r="AA21" i="30"/>
  <c r="Z21" i="30"/>
  <c r="Y21" i="30"/>
  <c r="X21" i="30"/>
  <c r="W21" i="30"/>
  <c r="V21" i="30"/>
  <c r="U21" i="30"/>
  <c r="T21" i="30"/>
  <c r="S21" i="30"/>
  <c r="R21" i="30"/>
  <c r="Q21" i="30"/>
  <c r="P21" i="30"/>
  <c r="O21" i="30"/>
  <c r="N21" i="30"/>
  <c r="M21" i="30"/>
  <c r="L21" i="30"/>
  <c r="K21" i="30"/>
  <c r="AH20" i="30"/>
  <c r="AG20" i="30"/>
  <c r="AF20" i="30"/>
  <c r="AE20" i="30"/>
  <c r="AD20" i="30"/>
  <c r="AC20" i="30"/>
  <c r="AB20" i="30"/>
  <c r="AA20" i="30"/>
  <c r="Z20" i="30"/>
  <c r="Y20" i="30"/>
  <c r="X20" i="30"/>
  <c r="W20" i="30"/>
  <c r="V20" i="30"/>
  <c r="U20" i="30"/>
  <c r="T20" i="30"/>
  <c r="S20" i="30"/>
  <c r="R20" i="30"/>
  <c r="Q20" i="30"/>
  <c r="P20" i="30"/>
  <c r="O20" i="30"/>
  <c r="N20" i="30"/>
  <c r="M20" i="30"/>
  <c r="L20" i="30"/>
  <c r="K20" i="30"/>
  <c r="AH19" i="30"/>
  <c r="AG19" i="30"/>
  <c r="AF19" i="30"/>
  <c r="AE19" i="30"/>
  <c r="AD19" i="30"/>
  <c r="AC19" i="30"/>
  <c r="AB19" i="30"/>
  <c r="AA19" i="30"/>
  <c r="Z19" i="30"/>
  <c r="Y19" i="30"/>
  <c r="X19" i="30"/>
  <c r="W19" i="30"/>
  <c r="V19" i="30"/>
  <c r="U19" i="30"/>
  <c r="T19" i="30"/>
  <c r="S19" i="30"/>
  <c r="R19" i="30"/>
  <c r="Q19" i="30"/>
  <c r="P19" i="30"/>
  <c r="O19" i="30"/>
  <c r="N19" i="30"/>
  <c r="M19" i="30"/>
  <c r="L19" i="30"/>
  <c r="K19" i="30"/>
  <c r="AH18" i="30"/>
  <c r="AG18" i="30"/>
  <c r="AF18" i="30"/>
  <c r="AE18" i="30"/>
  <c r="AD18" i="30"/>
  <c r="AC18" i="30"/>
  <c r="AB18" i="30"/>
  <c r="AA18" i="30"/>
  <c r="Z18" i="30"/>
  <c r="Y18" i="30"/>
  <c r="X18" i="30"/>
  <c r="W18" i="30"/>
  <c r="V18" i="30"/>
  <c r="U18" i="30"/>
  <c r="T18" i="30"/>
  <c r="S18" i="30"/>
  <c r="R18" i="30"/>
  <c r="Q18" i="30"/>
  <c r="P18" i="30"/>
  <c r="O18" i="30"/>
  <c r="N18" i="30"/>
  <c r="M18" i="30"/>
  <c r="L18" i="30"/>
  <c r="K18" i="30"/>
  <c r="AH17" i="30"/>
  <c r="AG17" i="30"/>
  <c r="AF17" i="30"/>
  <c r="AE17" i="30"/>
  <c r="AD17" i="30"/>
  <c r="AC17" i="30"/>
  <c r="AB17" i="30"/>
  <c r="AA17" i="30"/>
  <c r="Z17" i="30"/>
  <c r="Y17" i="30"/>
  <c r="X17" i="30"/>
  <c r="W17" i="30"/>
  <c r="V17" i="30"/>
  <c r="U17" i="30"/>
  <c r="T17" i="30"/>
  <c r="S17" i="30"/>
  <c r="R17" i="30"/>
  <c r="Q17" i="30"/>
  <c r="P17" i="30"/>
  <c r="O17" i="30"/>
  <c r="N17" i="30"/>
  <c r="M17" i="30"/>
  <c r="L17" i="30"/>
  <c r="K17" i="30"/>
  <c r="AH16" i="30"/>
  <c r="AG16" i="30"/>
  <c r="AF16" i="30"/>
  <c r="AE16" i="30"/>
  <c r="AD16" i="30"/>
  <c r="AC16" i="30"/>
  <c r="AB16" i="30"/>
  <c r="AA16" i="30"/>
  <c r="Z16" i="30"/>
  <c r="Y16" i="30"/>
  <c r="X16" i="30"/>
  <c r="W16" i="30"/>
  <c r="V16" i="30"/>
  <c r="U16" i="30"/>
  <c r="T16" i="30"/>
  <c r="S16" i="30"/>
  <c r="R16" i="30"/>
  <c r="Q16" i="30"/>
  <c r="P16" i="30"/>
  <c r="O16" i="30"/>
  <c r="N16" i="30"/>
  <c r="M16" i="30"/>
  <c r="L16" i="30"/>
  <c r="K16" i="30"/>
  <c r="AH15" i="30"/>
  <c r="AG15" i="30"/>
  <c r="AF15" i="30"/>
  <c r="AE15" i="30"/>
  <c r="AD15" i="30"/>
  <c r="AC15" i="30"/>
  <c r="AB15" i="30"/>
  <c r="AA15" i="30"/>
  <c r="Z15" i="30"/>
  <c r="Y15" i="30"/>
  <c r="X15" i="30"/>
  <c r="W15" i="30"/>
  <c r="V15" i="30"/>
  <c r="U15" i="30"/>
  <c r="T15" i="30"/>
  <c r="S15" i="30"/>
  <c r="R15" i="30"/>
  <c r="Q15" i="30"/>
  <c r="P15" i="30"/>
  <c r="O15" i="30"/>
  <c r="N15" i="30"/>
  <c r="M15" i="30"/>
  <c r="L15" i="30"/>
  <c r="K15" i="30"/>
  <c r="AH14" i="30"/>
  <c r="AG14" i="30"/>
  <c r="AF14" i="30"/>
  <c r="AE14" i="30"/>
  <c r="AD14" i="30"/>
  <c r="AC14" i="30"/>
  <c r="AB14" i="30"/>
  <c r="AA14" i="30"/>
  <c r="Z14" i="30"/>
  <c r="Y14" i="30"/>
  <c r="X14" i="30"/>
  <c r="W14" i="30"/>
  <c r="V14" i="30"/>
  <c r="U14" i="30"/>
  <c r="T14" i="30"/>
  <c r="S14" i="30"/>
  <c r="R14" i="30"/>
  <c r="Q14" i="30"/>
  <c r="P14" i="30"/>
  <c r="O14" i="30"/>
  <c r="N14" i="30"/>
  <c r="M14" i="30"/>
  <c r="L14" i="30"/>
  <c r="K14" i="30"/>
  <c r="AH13" i="30"/>
  <c r="AG13" i="30"/>
  <c r="AF13" i="30"/>
  <c r="AE13" i="30"/>
  <c r="AD13" i="30"/>
  <c r="AC13" i="30"/>
  <c r="AB13" i="30"/>
  <c r="AA13" i="30"/>
  <c r="Z13" i="30"/>
  <c r="Y13" i="30"/>
  <c r="X13" i="30"/>
  <c r="W13" i="30"/>
  <c r="V13" i="30"/>
  <c r="U13" i="30"/>
  <c r="T13" i="30"/>
  <c r="S13" i="30"/>
  <c r="R13" i="30"/>
  <c r="Q13" i="30"/>
  <c r="P13" i="30"/>
  <c r="O13" i="30"/>
  <c r="N13" i="30"/>
  <c r="M13" i="30"/>
  <c r="L13" i="30"/>
  <c r="K13" i="30"/>
  <c r="AH12" i="30"/>
  <c r="AG12" i="30"/>
  <c r="AF12" i="30"/>
  <c r="AE12" i="30"/>
  <c r="AD12" i="30"/>
  <c r="AC12" i="30"/>
  <c r="AB12" i="30"/>
  <c r="AA12" i="30"/>
  <c r="Z12" i="30"/>
  <c r="Y12" i="30"/>
  <c r="X12" i="30"/>
  <c r="W12" i="30"/>
  <c r="V12" i="30"/>
  <c r="U12" i="30"/>
  <c r="T12" i="30"/>
  <c r="S12" i="30"/>
  <c r="R12" i="30"/>
  <c r="Q12" i="30"/>
  <c r="P12" i="30"/>
  <c r="O12" i="30"/>
  <c r="N12" i="30"/>
  <c r="M12" i="30"/>
  <c r="L12" i="30"/>
  <c r="K12" i="30"/>
  <c r="AH11" i="30"/>
  <c r="AG11" i="30"/>
  <c r="AF11" i="30"/>
  <c r="AE11" i="30"/>
  <c r="AD11" i="30"/>
  <c r="AC11" i="30"/>
  <c r="AB11" i="30"/>
  <c r="AA11" i="30"/>
  <c r="Z11" i="30"/>
  <c r="Y11" i="30"/>
  <c r="X11" i="30"/>
  <c r="W11" i="30"/>
  <c r="V11" i="30"/>
  <c r="U11" i="30"/>
  <c r="T11" i="30"/>
  <c r="S11" i="30"/>
  <c r="R11" i="30"/>
  <c r="Q11" i="30"/>
  <c r="P11" i="30"/>
  <c r="O11" i="30"/>
  <c r="N11" i="30"/>
  <c r="M11" i="30"/>
  <c r="L11" i="30"/>
  <c r="K11" i="30"/>
  <c r="AH10" i="30"/>
  <c r="AG10" i="30"/>
  <c r="AF10" i="30"/>
  <c r="AE10" i="30"/>
  <c r="AD10" i="30"/>
  <c r="AC10" i="30"/>
  <c r="AB10" i="30"/>
  <c r="AA10" i="30"/>
  <c r="Z10" i="30"/>
  <c r="Y10" i="30"/>
  <c r="X10" i="30"/>
  <c r="W10" i="30"/>
  <c r="V10" i="30"/>
  <c r="U10" i="30"/>
  <c r="T10" i="30"/>
  <c r="S10" i="30"/>
  <c r="R10" i="30"/>
  <c r="Q10" i="30"/>
  <c r="P10" i="30"/>
  <c r="O10" i="30"/>
  <c r="N10" i="30"/>
  <c r="M10" i="30"/>
  <c r="L10" i="30"/>
  <c r="K10" i="30"/>
  <c r="AH9" i="30"/>
  <c r="AG9" i="30"/>
  <c r="AF9" i="30"/>
  <c r="AE9" i="30"/>
  <c r="AD9" i="30"/>
  <c r="AC9" i="30"/>
  <c r="AB9" i="30"/>
  <c r="AA9" i="30"/>
  <c r="Z9" i="30"/>
  <c r="Y9" i="30"/>
  <c r="X9" i="30"/>
  <c r="W9" i="30"/>
  <c r="V9" i="30"/>
  <c r="U9" i="30"/>
  <c r="T9" i="30"/>
  <c r="S9" i="30"/>
  <c r="R9" i="30"/>
  <c r="Q9" i="30"/>
  <c r="P9" i="30"/>
  <c r="O9" i="30"/>
  <c r="N9" i="30"/>
  <c r="M9" i="30"/>
  <c r="L9" i="30"/>
  <c r="K9" i="30"/>
  <c r="AH8" i="30"/>
  <c r="AG8" i="30"/>
  <c r="AF8" i="30"/>
  <c r="AE8" i="30"/>
  <c r="AD8" i="30"/>
  <c r="AC8" i="30"/>
  <c r="AB8" i="30"/>
  <c r="AA8" i="30"/>
  <c r="Z8" i="30"/>
  <c r="Y8" i="30"/>
  <c r="X8" i="30"/>
  <c r="W8" i="30"/>
  <c r="V8" i="30"/>
  <c r="U8" i="30"/>
  <c r="T8" i="30"/>
  <c r="S8" i="30"/>
  <c r="R8" i="30"/>
  <c r="Q8" i="30"/>
  <c r="P8" i="30"/>
  <c r="O8" i="30"/>
  <c r="N8" i="30"/>
  <c r="M8" i="30"/>
  <c r="L8" i="30"/>
  <c r="K8" i="30"/>
  <c r="AH7" i="30"/>
  <c r="AG7" i="30"/>
  <c r="AF7" i="30"/>
  <c r="AE7" i="30"/>
  <c r="AD7" i="30"/>
  <c r="AC7" i="30"/>
  <c r="AB7" i="30"/>
  <c r="AA7" i="30"/>
  <c r="Z7" i="30"/>
  <c r="Y7" i="30"/>
  <c r="X7" i="30"/>
  <c r="W7" i="30"/>
  <c r="V7" i="30"/>
  <c r="U7" i="30"/>
  <c r="T7" i="30"/>
  <c r="S7" i="30"/>
  <c r="R7" i="30"/>
  <c r="Q7" i="30"/>
  <c r="P7" i="30"/>
  <c r="O7" i="30"/>
  <c r="N7" i="30"/>
  <c r="M7" i="30"/>
  <c r="L7" i="30"/>
  <c r="K7" i="30"/>
  <c r="AC6" i="30"/>
  <c r="AD6" i="30" s="1"/>
  <c r="AE6" i="30" s="1"/>
  <c r="AF6" i="30" s="1"/>
  <c r="AG6" i="30" s="1"/>
  <c r="AH6" i="30" s="1"/>
  <c r="AH5" i="30"/>
  <c r="AG5" i="30"/>
  <c r="AF5" i="30"/>
  <c r="AE5" i="30"/>
  <c r="AD5" i="30"/>
  <c r="AC5" i="30"/>
  <c r="AB5" i="30"/>
  <c r="AA5" i="30"/>
  <c r="Z5" i="30"/>
  <c r="Y5" i="30"/>
  <c r="X5" i="30"/>
  <c r="W5" i="30"/>
  <c r="V5" i="30"/>
  <c r="U5" i="30"/>
  <c r="T5" i="30"/>
  <c r="S5" i="30"/>
  <c r="R5" i="30"/>
  <c r="Q5" i="30"/>
  <c r="P5" i="30"/>
  <c r="O5" i="30"/>
  <c r="N5" i="30"/>
  <c r="M5" i="30"/>
  <c r="L5" i="30"/>
  <c r="K5" i="30"/>
  <c r="A3" i="30"/>
  <c r="C7" i="111" l="1"/>
  <c r="L5" i="111"/>
  <c r="L7" i="111" s="1"/>
  <c r="F24" i="30"/>
  <c r="E24" i="30" s="1"/>
  <c r="F64" i="30"/>
  <c r="E64" i="30" s="1"/>
  <c r="F21" i="30"/>
  <c r="F25" i="30"/>
  <c r="E25" i="30" s="1"/>
  <c r="F40" i="30"/>
  <c r="H40" i="30" s="1"/>
  <c r="F47" i="30"/>
  <c r="E47" i="30" s="1"/>
  <c r="F52" i="30"/>
  <c r="H52" i="30" s="1"/>
  <c r="F57" i="30"/>
  <c r="E57" i="30" s="1"/>
  <c r="F11" i="30"/>
  <c r="H11" i="30" s="1"/>
  <c r="F14" i="30"/>
  <c r="E14" i="30" s="1"/>
  <c r="F18" i="30"/>
  <c r="H18" i="30" s="1"/>
  <c r="F20" i="30"/>
  <c r="H20" i="30" s="1"/>
  <c r="F26" i="30"/>
  <c r="E26" i="30" s="1"/>
  <c r="F31" i="30"/>
  <c r="E31" i="30" s="1"/>
  <c r="F34" i="30"/>
  <c r="H34" i="30" s="1"/>
  <c r="F35" i="30"/>
  <c r="F39" i="30"/>
  <c r="H39" i="30" s="1"/>
  <c r="F41" i="30"/>
  <c r="H41" i="30" s="1"/>
  <c r="F44" i="30"/>
  <c r="H44" i="30" s="1"/>
  <c r="F46" i="30"/>
  <c r="F49" i="30"/>
  <c r="H49" i="30" s="1"/>
  <c r="F51" i="30"/>
  <c r="H51" i="30" s="1"/>
  <c r="F55" i="30"/>
  <c r="H55" i="30" s="1"/>
  <c r="F58" i="30"/>
  <c r="H58" i="30" s="1"/>
  <c r="F59" i="30"/>
  <c r="H59" i="30" s="1"/>
  <c r="F62" i="30"/>
  <c r="H62" i="30" s="1"/>
  <c r="F63" i="30"/>
  <c r="H63" i="30" s="1"/>
  <c r="F65" i="30"/>
  <c r="F68" i="30"/>
  <c r="F7" i="30"/>
  <c r="E7" i="30" s="1"/>
  <c r="F9" i="30"/>
  <c r="H9" i="30" s="1"/>
  <c r="F10" i="30"/>
  <c r="E10" i="30" s="1"/>
  <c r="F15" i="30"/>
  <c r="E15" i="30" s="1"/>
  <c r="F22" i="30"/>
  <c r="H22" i="30" s="1"/>
  <c r="F28" i="30"/>
  <c r="F30" i="30"/>
  <c r="H30" i="30" s="1"/>
  <c r="F33" i="30"/>
  <c r="H33" i="30" s="1"/>
  <c r="F53" i="30"/>
  <c r="H53" i="30" s="1"/>
  <c r="F67" i="30"/>
  <c r="F8" i="30"/>
  <c r="E8" i="30" s="1"/>
  <c r="F12" i="30"/>
  <c r="H12" i="30" s="1"/>
  <c r="F13" i="30"/>
  <c r="E13" i="30" s="1"/>
  <c r="F16" i="30"/>
  <c r="E16" i="30" s="1"/>
  <c r="F17" i="30"/>
  <c r="H17" i="30" s="1"/>
  <c r="F19" i="30"/>
  <c r="F23" i="30"/>
  <c r="E23" i="30" s="1"/>
  <c r="F27" i="30"/>
  <c r="E27" i="30" s="1"/>
  <c r="F29" i="30"/>
  <c r="E29" i="30" s="1"/>
  <c r="F32" i="30"/>
  <c r="H32" i="30" s="1"/>
  <c r="F36" i="30"/>
  <c r="F37" i="30"/>
  <c r="H37" i="30" s="1"/>
  <c r="F38" i="30"/>
  <c r="H38" i="30" s="1"/>
  <c r="F42" i="30"/>
  <c r="F43" i="30"/>
  <c r="E43" i="30" s="1"/>
  <c r="F45" i="30"/>
  <c r="E45" i="30" s="1"/>
  <c r="F48" i="30"/>
  <c r="H48" i="30" s="1"/>
  <c r="F50" i="30"/>
  <c r="H50" i="30" s="1"/>
  <c r="F54" i="30"/>
  <c r="E54" i="30" s="1"/>
  <c r="F56" i="30"/>
  <c r="H56" i="30" s="1"/>
  <c r="F60" i="30"/>
  <c r="F61" i="30"/>
  <c r="H61" i="30" s="1"/>
  <c r="F66" i="30"/>
  <c r="E32" i="30"/>
  <c r="H54" i="30" l="1"/>
  <c r="H13" i="30"/>
  <c r="E40" i="30"/>
  <c r="H31" i="30"/>
  <c r="E51" i="30"/>
  <c r="E52" i="30"/>
  <c r="H23" i="30"/>
  <c r="H24" i="30"/>
  <c r="H16" i="30"/>
  <c r="H14" i="30"/>
  <c r="E33" i="30"/>
  <c r="H64" i="30"/>
  <c r="H27" i="30"/>
  <c r="E22" i="30"/>
  <c r="E17" i="30"/>
  <c r="E53" i="30"/>
  <c r="H8" i="30"/>
  <c r="H10" i="30"/>
  <c r="H47" i="30"/>
  <c r="E48" i="30"/>
  <c r="H29" i="30"/>
  <c r="E59" i="30"/>
  <c r="H25" i="30"/>
  <c r="H15" i="30"/>
  <c r="E9" i="30"/>
  <c r="H45" i="30"/>
  <c r="H57" i="30"/>
  <c r="E37" i="30"/>
  <c r="E44" i="30"/>
  <c r="H21" i="30"/>
  <c r="H43" i="30"/>
  <c r="H7" i="30"/>
  <c r="E41" i="30"/>
  <c r="H26"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Quang Dat</author>
  </authors>
  <commentList>
    <comment ref="D45" authorId="0" shapeId="0" xr:uid="{00000000-0006-0000-1100-000001000000}">
      <text>
        <r>
          <rPr>
            <b/>
            <sz val="9"/>
            <color indexed="81"/>
            <rFont val="Tahoma"/>
            <family val="2"/>
          </rPr>
          <t>Quang Dat:</t>
        </r>
        <r>
          <rPr>
            <sz val="9"/>
            <color indexed="81"/>
            <rFont val="Tahoma"/>
            <family val="2"/>
          </rPr>
          <t xml:space="preserve">
có 1 mỏ đá</t>
        </r>
      </text>
    </comment>
    <comment ref="D46" authorId="0" shapeId="0" xr:uid="{00000000-0006-0000-1100-000002000000}">
      <text>
        <r>
          <rPr>
            <b/>
            <sz val="9"/>
            <color indexed="81"/>
            <rFont val="Tahoma"/>
            <family val="2"/>
          </rPr>
          <t>Quang Dat:</t>
        </r>
        <r>
          <rPr>
            <sz val="9"/>
            <color indexed="81"/>
            <rFont val="Tahoma"/>
            <family val="2"/>
          </rPr>
          <t xml:space="preserve">
Có 01 trạm nước đặt tại xã Tân Thanh cũ</t>
        </r>
      </text>
    </comment>
    <comment ref="E46" authorId="0" shapeId="0" xr:uid="{00000000-0006-0000-1100-000003000000}">
      <text>
        <r>
          <rPr>
            <b/>
            <sz val="9"/>
            <color indexed="81"/>
            <rFont val="Tahoma"/>
            <family val="2"/>
          </rPr>
          <t>Quang Dat:</t>
        </r>
        <r>
          <rPr>
            <sz val="9"/>
            <color indexed="81"/>
            <rFont val="Tahoma"/>
            <family val="2"/>
          </rPr>
          <t xml:space="preserve">
Có 01 trạm nước đặt tại TT Lộc Bình cũ</t>
        </r>
      </text>
    </comment>
    <comment ref="F46" authorId="0" shapeId="0" xr:uid="{00000000-0006-0000-1100-000004000000}">
      <text>
        <r>
          <rPr>
            <b/>
            <sz val="9"/>
            <color indexed="81"/>
            <rFont val="Tahoma"/>
            <family val="2"/>
          </rPr>
          <t>Quang Dat:</t>
        </r>
        <r>
          <rPr>
            <sz val="9"/>
            <color indexed="81"/>
            <rFont val="Tahoma"/>
            <family val="2"/>
          </rPr>
          <t xml:space="preserve">
Có 01 trạm nước đặt tại xã Yên Khoái cũ</t>
        </r>
      </text>
    </comment>
    <comment ref="G46" authorId="0" shapeId="0" xr:uid="{00000000-0006-0000-1100-000005000000}">
      <text>
        <r>
          <rPr>
            <b/>
            <sz val="9"/>
            <color indexed="81"/>
            <rFont val="Tahoma"/>
            <family val="2"/>
          </rPr>
          <t>Quang Dat:</t>
        </r>
        <r>
          <rPr>
            <sz val="9"/>
            <color indexed="81"/>
            <rFont val="Tahoma"/>
            <family val="2"/>
          </rPr>
          <t xml:space="preserve">
Có 01 trạm nước đặt tại TT Na Dương cũ</t>
        </r>
      </text>
    </comment>
    <comment ref="G49" authorId="0" shapeId="0" xr:uid="{00000000-0006-0000-1100-000006000000}">
      <text>
        <r>
          <rPr>
            <b/>
            <sz val="9"/>
            <color indexed="81"/>
            <rFont val="Tahoma"/>
            <family val="2"/>
          </rPr>
          <t>Quang Dat:</t>
        </r>
        <r>
          <rPr>
            <sz val="9"/>
            <color indexed="81"/>
            <rFont val="Tahoma"/>
            <family val="2"/>
          </rPr>
          <t xml:space="preserve">
'1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Quang Dat</author>
  </authors>
  <commentList>
    <comment ref="H45" authorId="0" shapeId="0" xr:uid="{00000000-0006-0000-1200-000001000000}">
      <text>
        <r>
          <rPr>
            <b/>
            <sz val="9"/>
            <color indexed="81"/>
            <rFont val="Tahoma"/>
            <family val="2"/>
          </rPr>
          <t>Quang Dat:</t>
        </r>
        <r>
          <rPr>
            <sz val="9"/>
            <color indexed="81"/>
            <rFont val="Tahoma"/>
            <family val="2"/>
          </rPr>
          <t xml:space="preserve">
có 5 mỏ đá</t>
        </r>
      </text>
    </comment>
    <comment ref="D46" authorId="0" shapeId="0" xr:uid="{00000000-0006-0000-1200-000002000000}">
      <text>
        <r>
          <rPr>
            <b/>
            <sz val="9"/>
            <color indexed="81"/>
            <rFont val="Tahoma"/>
            <family val="2"/>
          </rPr>
          <t>Quang Dat:</t>
        </r>
        <r>
          <rPr>
            <sz val="9"/>
            <color indexed="81"/>
            <rFont val="Tahoma"/>
            <family val="2"/>
          </rPr>
          <t xml:space="preserve">
Có 01 trạm nước đặt tại TT Đình Lập cũ</t>
        </r>
      </text>
    </comment>
    <comment ref="H46" authorId="0" shapeId="0" xr:uid="{00000000-0006-0000-1200-000003000000}">
      <text>
        <r>
          <rPr>
            <b/>
            <sz val="9"/>
            <color indexed="81"/>
            <rFont val="Tahoma"/>
            <family val="2"/>
          </rPr>
          <t>Quang Dat:</t>
        </r>
        <r>
          <rPr>
            <sz val="9"/>
            <color indexed="81"/>
            <rFont val="Tahoma"/>
            <family val="2"/>
          </rPr>
          <t xml:space="preserve">
Có 01 trạm nước đặt tại TT Hữu LŨng cũ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Quang Dat</author>
  </authors>
  <commentList>
    <comment ref="H45" authorId="0" shapeId="0" xr:uid="{00000000-0006-0000-1300-000001000000}">
      <text>
        <r>
          <rPr>
            <b/>
            <sz val="9"/>
            <color indexed="81"/>
            <rFont val="Tahoma"/>
            <family val="2"/>
          </rPr>
          <t>Quang Dat:</t>
        </r>
        <r>
          <rPr>
            <sz val="9"/>
            <color indexed="81"/>
            <rFont val="Tahoma"/>
            <family val="2"/>
          </rPr>
          <t xml:space="preserve">
có 2 mỏ đá</t>
        </r>
      </text>
    </comment>
    <comment ref="I45" authorId="0" shapeId="0" xr:uid="{00000000-0006-0000-1300-000002000000}">
      <text>
        <r>
          <rPr>
            <b/>
            <sz val="9"/>
            <color indexed="81"/>
            <rFont val="Tahoma"/>
            <family val="2"/>
          </rPr>
          <t>Quang Dat:</t>
        </r>
        <r>
          <rPr>
            <sz val="9"/>
            <color indexed="81"/>
            <rFont val="Tahoma"/>
            <family val="2"/>
          </rPr>
          <t xml:space="preserve">
có 1 mỏ đá</t>
        </r>
      </text>
    </comment>
    <comment ref="H46" authorId="0" shapeId="0" xr:uid="{00000000-0006-0000-1300-000003000000}">
      <text>
        <r>
          <rPr>
            <b/>
            <sz val="9"/>
            <color indexed="81"/>
            <rFont val="Tahoma"/>
            <family val="2"/>
          </rPr>
          <t>Quang Dat:</t>
        </r>
        <r>
          <rPr>
            <sz val="9"/>
            <color indexed="81"/>
            <rFont val="Tahoma"/>
            <family val="2"/>
          </rPr>
          <t xml:space="preserve">
Có 02 trạm nước đặt tại TT Đồng Mỏ cũ và TT Đồng Bành cũ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Quang Dat</author>
  </authors>
  <commentList>
    <comment ref="E45" authorId="0" shapeId="0" xr:uid="{00000000-0006-0000-1400-000001000000}">
      <text>
        <r>
          <rPr>
            <b/>
            <sz val="9"/>
            <color indexed="81"/>
            <rFont val="Tahoma"/>
            <family val="2"/>
          </rPr>
          <t>Quang Dat:</t>
        </r>
        <r>
          <rPr>
            <sz val="9"/>
            <color indexed="81"/>
            <rFont val="Tahoma"/>
            <family val="2"/>
          </rPr>
          <t xml:space="preserve">
có 5 mỏ đá</t>
        </r>
      </text>
    </comment>
    <comment ref="E46" authorId="0" shapeId="0" xr:uid="{00000000-0006-0000-1400-000002000000}">
      <text>
        <r>
          <rPr>
            <b/>
            <sz val="9"/>
            <color indexed="81"/>
            <rFont val="Tahoma"/>
            <family val="2"/>
          </rPr>
          <t>Quang Dat:</t>
        </r>
        <r>
          <rPr>
            <sz val="9"/>
            <color indexed="81"/>
            <rFont val="Tahoma"/>
            <family val="2"/>
          </rPr>
          <t xml:space="preserve">
Có 01 trạm nước đặt tại TT Đồng Đăng cũ</t>
        </r>
      </text>
    </comment>
    <comment ref="K46" authorId="0" shapeId="0" xr:uid="{00000000-0006-0000-1400-000003000000}">
      <text>
        <r>
          <rPr>
            <b/>
            <sz val="9"/>
            <color indexed="81"/>
            <rFont val="Tahoma"/>
            <family val="2"/>
          </rPr>
          <t>Quang Dat:</t>
        </r>
        <r>
          <rPr>
            <sz val="9"/>
            <color indexed="81"/>
            <rFont val="Tahoma"/>
            <family val="2"/>
          </rPr>
          <t xml:space="preserve">
Có 01 trạm nước đặt tại  CCN địa phương số 2 Hợp Thành cũ</t>
        </r>
      </text>
    </comment>
    <comment ref="L46" authorId="0" shapeId="0" xr:uid="{00000000-0006-0000-1400-000004000000}">
      <text>
        <r>
          <rPr>
            <b/>
            <sz val="9"/>
            <color indexed="81"/>
            <rFont val="Tahoma"/>
            <family val="2"/>
          </rPr>
          <t>Quang Dat:</t>
        </r>
        <r>
          <rPr>
            <sz val="9"/>
            <color indexed="81"/>
            <rFont val="Tahoma"/>
            <family val="2"/>
          </rPr>
          <t xml:space="preserve">
Có 02 trạm nước đặt tại trụ Sở VP tại Lê Đại Hành và KĐT Mai Pha</t>
        </r>
      </text>
    </comment>
  </commentList>
</comments>
</file>

<file path=xl/sharedStrings.xml><?xml version="1.0" encoding="utf-8"?>
<sst xmlns="http://schemas.openxmlformats.org/spreadsheetml/2006/main" count="1497" uniqueCount="434">
  <si>
    <t>1.1</t>
  </si>
  <si>
    <t>1.2</t>
  </si>
  <si>
    <t>1.3</t>
  </si>
  <si>
    <t>1.4</t>
  </si>
  <si>
    <t>Đất rừng phòng hộ</t>
  </si>
  <si>
    <t>Đất rừng đặc dụng</t>
  </si>
  <si>
    <t>Đất rừng sản xuất</t>
  </si>
  <si>
    <t>Đất trồng lúa</t>
  </si>
  <si>
    <t>Đất khu công nghiệp</t>
  </si>
  <si>
    <t>2.1</t>
  </si>
  <si>
    <t>2.2</t>
  </si>
  <si>
    <t>2.3</t>
  </si>
  <si>
    <t>2.4</t>
  </si>
  <si>
    <t>Đất quốc phòng</t>
  </si>
  <si>
    <t>Đất an ninh</t>
  </si>
  <si>
    <t>Đất xây dựng cơ sở văn hóa</t>
  </si>
  <si>
    <t>Đất xây dựng cơ sở y tế</t>
  </si>
  <si>
    <t>2.5</t>
  </si>
  <si>
    <t>2.6</t>
  </si>
  <si>
    <t>2.7</t>
  </si>
  <si>
    <t>3.2</t>
  </si>
  <si>
    <t>Đất trồng cây lâu năm</t>
  </si>
  <si>
    <t>1.5</t>
  </si>
  <si>
    <t>1.6</t>
  </si>
  <si>
    <t>1.7</t>
  </si>
  <si>
    <t>Đất nuôi trồng thuỷ sản</t>
  </si>
  <si>
    <t>1.8</t>
  </si>
  <si>
    <t>Đất nông nghiệp khác</t>
  </si>
  <si>
    <t>2.8</t>
  </si>
  <si>
    <t>2.9</t>
  </si>
  <si>
    <t>Đất ở tại đô thị</t>
  </si>
  <si>
    <t>Đất ở tại nông thôn</t>
  </si>
  <si>
    <t>Đất cụm công nghiệp</t>
  </si>
  <si>
    <t>Đất cơ sở sản xuất phi nông nghiệp</t>
  </si>
  <si>
    <t>Đất sử dụng cho hoạt động khoáng sản</t>
  </si>
  <si>
    <t>2.10</t>
  </si>
  <si>
    <t>2.11</t>
  </si>
  <si>
    <t>2.12</t>
  </si>
  <si>
    <t>2.13</t>
  </si>
  <si>
    <t>Chỉ tiêu sử dụng đất</t>
  </si>
  <si>
    <t>Mã</t>
  </si>
  <si>
    <t>NNP</t>
  </si>
  <si>
    <t>LUA</t>
  </si>
  <si>
    <t>1.1.1</t>
  </si>
  <si>
    <t>LUC</t>
  </si>
  <si>
    <t>1.1.2</t>
  </si>
  <si>
    <t>LUK</t>
  </si>
  <si>
    <t>HNK</t>
  </si>
  <si>
    <t>CLN</t>
  </si>
  <si>
    <t>RDD</t>
  </si>
  <si>
    <t>RPH</t>
  </si>
  <si>
    <t>RSX</t>
  </si>
  <si>
    <t>RSN</t>
  </si>
  <si>
    <t>NTS</t>
  </si>
  <si>
    <t>Đất chăn nuôi tập trung</t>
  </si>
  <si>
    <t>CNT</t>
  </si>
  <si>
    <t>1.9</t>
  </si>
  <si>
    <t>Đất làm muối</t>
  </si>
  <si>
    <t>LMU</t>
  </si>
  <si>
    <t>1.10</t>
  </si>
  <si>
    <t>NKH</t>
  </si>
  <si>
    <t>PNN</t>
  </si>
  <si>
    <t>ONT</t>
  </si>
  <si>
    <t>ODT</t>
  </si>
  <si>
    <t>Đất xây dựng trụ sở cơ quan</t>
  </si>
  <si>
    <t>TSC</t>
  </si>
  <si>
    <t>CQP</t>
  </si>
  <si>
    <t>CAN</t>
  </si>
  <si>
    <t>Đất xây dựng công trình sự nghiệp</t>
  </si>
  <si>
    <t>DSN</t>
  </si>
  <si>
    <t>2.6.1</t>
  </si>
  <si>
    <t>DVH</t>
  </si>
  <si>
    <t>2.6.2</t>
  </si>
  <si>
    <t>Đất xây dựng cơ sở xã hội</t>
  </si>
  <si>
    <t>DXH</t>
  </si>
  <si>
    <t>2.6.3</t>
  </si>
  <si>
    <t>DYT</t>
  </si>
  <si>
    <t>2.6.4</t>
  </si>
  <si>
    <t>Đất xây dựng cơ sở giáo dục và đào tạo</t>
  </si>
  <si>
    <t>DGD</t>
  </si>
  <si>
    <t>2.6.5</t>
  </si>
  <si>
    <t>Đất xây dựng cơ sở thể dục, thể thao</t>
  </si>
  <si>
    <t>DTT</t>
  </si>
  <si>
    <t>2.6.6</t>
  </si>
  <si>
    <t>DKH</t>
  </si>
  <si>
    <t>2.6.7</t>
  </si>
  <si>
    <t>Đất xây dựng cơ sở môi trường</t>
  </si>
  <si>
    <t>DMT</t>
  </si>
  <si>
    <t>2.6.8</t>
  </si>
  <si>
    <t>DKT</t>
  </si>
  <si>
    <t>2.6.9</t>
  </si>
  <si>
    <t>Đất xây dựng cơ sở ngoại giao</t>
  </si>
  <si>
    <t>DNG</t>
  </si>
  <si>
    <t>2.6.10</t>
  </si>
  <si>
    <t>Đất xây dựng công trình sự nghiệp khác</t>
  </si>
  <si>
    <t>DSK</t>
  </si>
  <si>
    <t>CSK</t>
  </si>
  <si>
    <t>2.7.1</t>
  </si>
  <si>
    <t>SKK</t>
  </si>
  <si>
    <t>2.7.2</t>
  </si>
  <si>
    <t>SKN</t>
  </si>
  <si>
    <t>2.7.3</t>
  </si>
  <si>
    <t>Đất khu công nghệ thông tin tập trung</t>
  </si>
  <si>
    <t>SCT</t>
  </si>
  <si>
    <t>2.7.4</t>
  </si>
  <si>
    <t>TMD</t>
  </si>
  <si>
    <t>2.7.5</t>
  </si>
  <si>
    <t>SKC</t>
  </si>
  <si>
    <t>2.7.6</t>
  </si>
  <si>
    <t>SKS</t>
  </si>
  <si>
    <t>CCC</t>
  </si>
  <si>
    <t>2.8.1</t>
  </si>
  <si>
    <t>DGT</t>
  </si>
  <si>
    <t>2.8.2</t>
  </si>
  <si>
    <t>DTL</t>
  </si>
  <si>
    <t>2.8.3</t>
  </si>
  <si>
    <t>Đất công trình cấp nước, thoát nước</t>
  </si>
  <si>
    <t>DCT</t>
  </si>
  <si>
    <t>2.8.4</t>
  </si>
  <si>
    <t>DPC</t>
  </si>
  <si>
    <t>2.8.5</t>
  </si>
  <si>
    <t>DDD</t>
  </si>
  <si>
    <t>2.8.6</t>
  </si>
  <si>
    <t>DRA</t>
  </si>
  <si>
    <t>2.8.7</t>
  </si>
  <si>
    <t>DNL</t>
  </si>
  <si>
    <t>2.8.8</t>
  </si>
  <si>
    <t>DBV</t>
  </si>
  <si>
    <t>2.8.9</t>
  </si>
  <si>
    <t>DCH</t>
  </si>
  <si>
    <t>2.8.10</t>
  </si>
  <si>
    <t>Đất khu vui chơi, giải trí công cộng, sinh hoạt cộng đồng</t>
  </si>
  <si>
    <t>DKV</t>
  </si>
  <si>
    <t>Đất tôn giáo</t>
  </si>
  <si>
    <t>TON</t>
  </si>
  <si>
    <t>TIN</t>
  </si>
  <si>
    <t>NTD</t>
  </si>
  <si>
    <t>Đất có mặt nước chuyên dùng</t>
  </si>
  <si>
    <t>TVC</t>
  </si>
  <si>
    <t>2.12.1</t>
  </si>
  <si>
    <t>Đất có mặt nước chuyên dùng dạng ao, hồ, đầm, phá</t>
  </si>
  <si>
    <t>MNC</t>
  </si>
  <si>
    <t>2.12.2</t>
  </si>
  <si>
    <t>Đất có mặt nước chuyên dùng dạng sông, ngòi, kênh, rạch, suối</t>
  </si>
  <si>
    <t>SON</t>
  </si>
  <si>
    <t>Đất phi nông nghiệp khác</t>
  </si>
  <si>
    <t>PNK</t>
  </si>
  <si>
    <t>CSD</t>
  </si>
  <si>
    <t>Đất bằng chưa sử dụng</t>
  </si>
  <si>
    <t>BCS</t>
  </si>
  <si>
    <t>3.3</t>
  </si>
  <si>
    <t>Đất đồi núi chưa sử dụng</t>
  </si>
  <si>
    <t>DCS</t>
  </si>
  <si>
    <t>3.4</t>
  </si>
  <si>
    <t>Núi đá không có rừng cây</t>
  </si>
  <si>
    <t>NCS</t>
  </si>
  <si>
    <t>Đất có mặt nước chưa sử dụng</t>
  </si>
  <si>
    <t>MCS</t>
  </si>
  <si>
    <t>Đất giao thông</t>
  </si>
  <si>
    <t>Đất thương mại dịch vụ</t>
  </si>
  <si>
    <t>-</t>
  </si>
  <si>
    <t>BIỂU 05/CH</t>
  </si>
  <si>
    <t>QUY HOẠCH SỬ DỤNG ĐẤT ĐẾN NĂM 2030</t>
  </si>
  <si>
    <t>TT</t>
  </si>
  <si>
    <t>Diện tích cấp tỉnh phân bổ (ha)</t>
  </si>
  <si>
    <t>Diện tích cấp huyện xác định (ha)</t>
  </si>
  <si>
    <t>Tổng diện tích (ha)</t>
  </si>
  <si>
    <t>Phân theo đơn vị hành chính</t>
  </si>
  <si>
    <t>DC trình</t>
  </si>
  <si>
    <t>(4)</t>
  </si>
  <si>
    <t>(6)=(7)+…+(30)</t>
  </si>
  <si>
    <t>Tổng diện tích tự nhiên</t>
  </si>
  <si>
    <t>Nhóm đất nông nghiệp</t>
  </si>
  <si>
    <t>Đất chuyên trồng lúa nước</t>
  </si>
  <si>
    <t>Đất trồng lúa nước còn lại</t>
  </si>
  <si>
    <t>Đất trồng cây hàng năm khác</t>
  </si>
  <si>
    <t>Trong đó: Đất rừng sản xuất là rừng tự nhiên</t>
  </si>
  <si>
    <t>Nhóm đất phi nông nghiệp</t>
  </si>
  <si>
    <t>Đất xây dựng cơ sở khoa học và công nghệ</t>
  </si>
  <si>
    <t>Đất xây dựng cơ sở khí tượng thủy văn</t>
  </si>
  <si>
    <t>Đất sản xuất kinh doanh phi nông nghiệp</t>
  </si>
  <si>
    <t>Đất sử dụng vào mục đích công cộng</t>
  </si>
  <si>
    <t>Đất thủy lợi</t>
  </si>
  <si>
    <t>Đất công trình phòng, chống thiên tai</t>
  </si>
  <si>
    <t>Đất có di tích lịch sử - văn hóa danh lam thắng cảnh, di sản thiên nhiên</t>
  </si>
  <si>
    <t>Đất công trình xử lý chất thải</t>
  </si>
  <si>
    <t>Đất công trình năng lượng, chiếu sáng công cộng</t>
  </si>
  <si>
    <t>Đất công trình hạ tầng bưu chính, viễn thông, công nghệ thông tin</t>
  </si>
  <si>
    <t>Đất chợ dân sinh, chợ đầu mối</t>
  </si>
  <si>
    <t>Đất tín ngưỡng</t>
  </si>
  <si>
    <t>Đất nghĩa trang, nhà tang lễ, cơ sở hỏa táng; đất cơ sở lưu trữ tro cốt</t>
  </si>
  <si>
    <t>Nhóm đất chưa sử dụng</t>
  </si>
  <si>
    <t>3.1</t>
  </si>
  <si>
    <t>Đất sử dụng cho khu công nghệ cao*</t>
  </si>
  <si>
    <t>Ghi chú: Đất khu công nghệ cao không cộng vào tổng diện tích tự nhiên</t>
  </si>
  <si>
    <t>Xã Hữu Lũng</t>
  </si>
  <si>
    <t>giữ nguyên</t>
  </si>
  <si>
    <t>Cân bằng phân bổ</t>
  </si>
  <si>
    <t>Xã Thất Khê</t>
  </si>
  <si>
    <t>Xã Đoàn Kết</t>
  </si>
  <si>
    <t>Xã Tân Tiến</t>
  </si>
  <si>
    <t>Xã Tràng Định</t>
  </si>
  <si>
    <t xml:space="preserve">Xã Quốc Khánh </t>
  </si>
  <si>
    <t>Xã Kháng Chiến</t>
  </si>
  <si>
    <t>Xã Quốc Việt</t>
  </si>
  <si>
    <t>Xã Bình Gia</t>
  </si>
  <si>
    <t xml:space="preserve">Xã Tân Văn </t>
  </si>
  <si>
    <t>Xã Hồng Phong</t>
  </si>
  <si>
    <t>Xã Hoa Thám</t>
  </si>
  <si>
    <t>Xã Quý Hòa</t>
  </si>
  <si>
    <t>Xã Thiện Hòa</t>
  </si>
  <si>
    <t xml:space="preserve">Xã Thiện Thuật </t>
  </si>
  <si>
    <t>Xã Thiện Long</t>
  </si>
  <si>
    <t>Xã Bắc Sơn</t>
  </si>
  <si>
    <t>Xã Hưng Vũ</t>
  </si>
  <si>
    <t>Xã Vũ Lăng</t>
  </si>
  <si>
    <t>Xã Nhất Hòa</t>
  </si>
  <si>
    <t>Xã Vũ Lễ</t>
  </si>
  <si>
    <t>Xã Tân Tri</t>
  </si>
  <si>
    <t>Xã Văn Quan</t>
  </si>
  <si>
    <t>Xã Điềm He</t>
  </si>
  <si>
    <t>Xã Tri Lễ</t>
  </si>
  <si>
    <t>Xã Yên Phúc</t>
  </si>
  <si>
    <t>Xã Tân Đoàn</t>
  </si>
  <si>
    <t>Xã Khánh Khê</t>
  </si>
  <si>
    <t>Xã Na Sầm</t>
  </si>
  <si>
    <t>Xã Văn Lãng</t>
  </si>
  <si>
    <t>Xã Hội Hoan</t>
  </si>
  <si>
    <t>Xã Thụy Hùng</t>
  </si>
  <si>
    <t>Xã Hoàng Văn Thụ</t>
  </si>
  <si>
    <t>Xã Lộc Bình</t>
  </si>
  <si>
    <t>Xã Mẫu Sơn</t>
  </si>
  <si>
    <t xml:space="preserve"> Xã Na Dương</t>
  </si>
  <si>
    <t>Xã Lợi Bác</t>
  </si>
  <si>
    <t>Xã Thống Nhất</t>
  </si>
  <si>
    <t>Xã Xuân Dương</t>
  </si>
  <si>
    <t>Xã Khuất Xá</t>
  </si>
  <si>
    <t>Xã Đình Lập</t>
  </si>
  <si>
    <t xml:space="preserve">Xã Châu Sơn </t>
  </si>
  <si>
    <t>Xã Kiên Mộc</t>
  </si>
  <si>
    <t>Xã Thái Bình</t>
  </si>
  <si>
    <t>Xã Tuấn Sơn</t>
  </si>
  <si>
    <t>Xã Tân Thành</t>
  </si>
  <si>
    <t>Xã Vân Nham</t>
  </si>
  <si>
    <t>Xã Thiện Tân</t>
  </si>
  <si>
    <t>Xã Yên Bình</t>
  </si>
  <si>
    <t>Xã Hữu Liên</t>
  </si>
  <si>
    <t>Xã Cai Kinh</t>
  </si>
  <si>
    <t>Xã Chi Lăng</t>
  </si>
  <si>
    <t>Xã Nhân Lý</t>
  </si>
  <si>
    <t>Xã Chiến Thắng</t>
  </si>
  <si>
    <t>Xã Quan Sơn</t>
  </si>
  <si>
    <t>Xã Bằng Mạc</t>
  </si>
  <si>
    <t>Xã Đồng Đăng</t>
  </si>
  <si>
    <t>Xã Cao Lộc</t>
  </si>
  <si>
    <t>Xã Công Sơn</t>
  </si>
  <si>
    <t>Xã Ba Sơn</t>
  </si>
  <si>
    <t>Phường Tam Thanh</t>
  </si>
  <si>
    <t>Phường Lương Văn Tri</t>
  </si>
  <si>
    <t>Phường Kỳ Lừa</t>
  </si>
  <si>
    <t>Phường Đông Kinh</t>
  </si>
  <si>
    <t xml:space="preserve">Xã Vạn Linh </t>
  </si>
  <si>
    <t>Đơn vị tính</t>
  </si>
  <si>
    <t>Diện tích gieo trồng cây lương thực có hạt</t>
  </si>
  <si>
    <t xml:space="preserve">               Trong đó: Lúa</t>
  </si>
  <si>
    <t xml:space="preserve">                               Ngô</t>
  </si>
  <si>
    <t>Tổng sản lượng lương thực</t>
  </si>
  <si>
    <t>Sản lượng một số cây công nghiệp, cây ăn quả</t>
  </si>
  <si>
    <t xml:space="preserve">  Na</t>
  </si>
  <si>
    <t>Tấn</t>
  </si>
  <si>
    <t xml:space="preserve"> Rau các loại</t>
  </si>
  <si>
    <t xml:space="preserve"> Thạch đen</t>
  </si>
  <si>
    <t xml:space="preserve"> Quýt</t>
  </si>
  <si>
    <t xml:space="preserve"> Hồng</t>
  </si>
  <si>
    <t>Chăn nuôi</t>
  </si>
  <si>
    <t xml:space="preserve">  Tổng đàn trâu</t>
  </si>
  <si>
    <t>Con</t>
  </si>
  <si>
    <t xml:space="preserve">  Tổng đàn bò</t>
  </si>
  <si>
    <t xml:space="preserve"> Tổng đàn lợn</t>
  </si>
  <si>
    <t xml:space="preserve"> Tổng đàn gia cầm các loại</t>
  </si>
  <si>
    <t xml:space="preserve"> Sản lượng thịt hơi các loại</t>
  </si>
  <si>
    <t>LÂM NGHIỆP</t>
  </si>
  <si>
    <t>Sản xuất cây giống</t>
  </si>
  <si>
    <t>Nghìn cây</t>
  </si>
  <si>
    <t xml:space="preserve">Tổng diện tích trồng rừng  </t>
  </si>
  <si>
    <t>Ha</t>
  </si>
  <si>
    <t>Trồng cây xanh phân tán</t>
  </si>
  <si>
    <t>Trồng dược liệu dưới tán rừng</t>
  </si>
  <si>
    <t xml:space="preserve"> Khai thác lâm sản</t>
  </si>
  <si>
    <t xml:space="preserve"> - Khai thác gỗ tròn</t>
  </si>
  <si>
    <t>M³</t>
  </si>
  <si>
    <t xml:space="preserve"> - Lâm sản ngoài gỗ</t>
  </si>
  <si>
    <t xml:space="preserve"> + Nhựa thông</t>
  </si>
  <si>
    <t xml:space="preserve"> + Hoa hồi khô</t>
  </si>
  <si>
    <t xml:space="preserve"> + Vỏ Quế</t>
  </si>
  <si>
    <t xml:space="preserve"> + Quả Sở</t>
  </si>
  <si>
    <t>Trồng cây ăn quả</t>
  </si>
  <si>
    <t>THỦY SẢN</t>
  </si>
  <si>
    <t xml:space="preserve"> Diện tích nuôi trồng thủy sản</t>
  </si>
  <si>
    <t xml:space="preserve"> Tổng sản lượng thủy sản</t>
  </si>
  <si>
    <t>I</t>
  </si>
  <si>
    <t>II</t>
  </si>
  <si>
    <t xml:space="preserve"> Điện sản xuất</t>
  </si>
  <si>
    <t>Tr.Kwh</t>
  </si>
  <si>
    <t xml:space="preserve"> Than sạch</t>
  </si>
  <si>
    <t>1000 tấn</t>
  </si>
  <si>
    <t xml:space="preserve"> Xi măng</t>
  </si>
  <si>
    <t xml:space="preserve"> Gạch các loại</t>
  </si>
  <si>
    <t>Tr. viên</t>
  </si>
  <si>
    <t xml:space="preserve"> Đá các loại</t>
  </si>
  <si>
    <r>
      <t>1000 m</t>
    </r>
    <r>
      <rPr>
        <vertAlign val="superscript"/>
        <sz val="12"/>
        <rFont val="Times New Roman"/>
        <family val="1"/>
      </rPr>
      <t>3</t>
    </r>
  </si>
  <si>
    <t xml:space="preserve"> Nước máy</t>
  </si>
  <si>
    <t xml:space="preserve"> Bột đá mài</t>
  </si>
  <si>
    <t>Ván bóc và các sản phẩm từ gỗ rừng trồng</t>
  </si>
  <si>
    <t>Nhựa thông và các sản phẩm chế biến từ nhựa thông</t>
  </si>
  <si>
    <t>Muối công nghiệp</t>
  </si>
  <si>
    <t>Hợp kim và hợp chất kim loại</t>
  </si>
  <si>
    <t>Tổng kim ngạch xuất khẩu hàng hóa</t>
  </si>
  <si>
    <t>Triệu USD</t>
  </si>
  <si>
    <t>Tổng kim ngạch nhập khẩu hàng hóa</t>
  </si>
  <si>
    <t>Mặt hàng địa phương xuất khẩu</t>
  </si>
  <si>
    <t xml:space="preserve"> Hoa hồi</t>
  </si>
  <si>
    <t xml:space="preserve"> Nhựa thông  </t>
  </si>
  <si>
    <t xml:space="preserve"> Nông sản khác (vải, chè, dược liệu...)</t>
  </si>
  <si>
    <t xml:space="preserve"> Ván bóc và sản phẩm từ gỗ rừng trồng</t>
  </si>
  <si>
    <t xml:space="preserve"> Mặt hàng khác</t>
  </si>
  <si>
    <t>Tổng mức bán lẻ hàng hóa và doanh thu dịch vụ tiêu dùng</t>
  </si>
  <si>
    <t>Tỷ đồng</t>
  </si>
  <si>
    <t>VẬN TẢI</t>
  </si>
  <si>
    <t>Tổng doanh thu vận tải</t>
  </si>
  <si>
    <t>Khối lượng hàng hoá luân chuyển</t>
  </si>
  <si>
    <t>Triệu Tấn.Km</t>
  </si>
  <si>
    <t>Khối lượng hành khách luân chuyển</t>
  </si>
  <si>
    <t>Triệu hành khách.Km</t>
  </si>
  <si>
    <t>Tổng lượng khách du lịch</t>
  </si>
  <si>
    <t>Nghìn người</t>
  </si>
  <si>
    <t xml:space="preserve"> Khách quốc tế</t>
  </si>
  <si>
    <t xml:space="preserve"> Khách trong nước</t>
  </si>
  <si>
    <t>Tổng thu từ khách du lịch</t>
  </si>
  <si>
    <t>III</t>
  </si>
  <si>
    <t>Tổng số toàn tỉnh</t>
  </si>
  <si>
    <t>A</t>
  </si>
  <si>
    <t>NÔNG NGHIỆP</t>
  </si>
  <si>
    <t xml:space="preserve">              Trong đó: Lúa</t>
  </si>
  <si>
    <t xml:space="preserve">                              Ngô</t>
  </si>
  <si>
    <t>B</t>
  </si>
  <si>
    <t>C</t>
  </si>
  <si>
    <t>D</t>
  </si>
  <si>
    <t>E</t>
  </si>
  <si>
    <t>Số TT</t>
  </si>
  <si>
    <t>Số liệu</t>
  </si>
  <si>
    <t>Khu vực/Đơn vị tính (Tr Kwh)</t>
  </si>
  <si>
    <t>Tổng</t>
  </si>
  <si>
    <t>Ghi chú</t>
  </si>
  <si>
    <t xml:space="preserve">Khu vực Xứ Lạng </t>
  </si>
  <si>
    <t>Khu vực Chi Lăng</t>
  </si>
  <si>
    <t>Khu vực Hữu Lũng</t>
  </si>
  <si>
    <t>Khu vực Lộc Bình</t>
  </si>
  <si>
    <t>Khu vực Văn Lãng</t>
  </si>
  <si>
    <t>Khu vực Tràng Định</t>
  </si>
  <si>
    <t>Khu vực Bình Gia</t>
  </si>
  <si>
    <t>Khu vực Bắc Sơn</t>
  </si>
  <si>
    <t>Khu vực Văn Quan</t>
  </si>
  <si>
    <t>Điện thương phẩm (Tr. Kwh)</t>
  </si>
  <si>
    <t>Giao chỉ tiêu 4 tháng cuối năm</t>
  </si>
  <si>
    <t>Tổng: 09 khu vực bao gồm 65 đơn vị hành chính cấp xã, phường./.</t>
  </si>
  <si>
    <t>Khu vực Xứ Lạng bao gồm: Phường Tam Thanh, phường Lương Văn Tri, phường Kỳ Lừa, phường Đông Kinh, xã Ba Sơn, xã Công Sơn, xã Cao Lộc, xã Đồng Đăng</t>
  </si>
  <si>
    <t>Khu vực Chi Lăng bao gồm: xã Vạn Linh, xã Bằng Mạc, xã Nhân Lý, xã Chiến Thắng, xã Quan Sơn, xã Chi Lăng</t>
  </si>
  <si>
    <t>Khu vực Hữu Lũng bao gồm: xã Cai Kinh, xã Hữu Liên, xã Yên Bình, xã Thiện Tân, xã Vân Nham, xã Tân Thành, xã Tuấn Sơn, xã Hữu Lũng</t>
  </si>
  <si>
    <t>Khu vực Văn Lãng bao gồm: xã Hội Hoan, xã Văn Lãng, xã Thụy Hùng, xã Hoàng Văn Thụ, xã Na Sầm</t>
  </si>
  <si>
    <t xml:space="preserve">Khu vực Tràng Định bao gồm: xã Thất Khê, xã Đoàn Kết, xã Tân Tiến, xã Tràng Định, xã Quốc Khánh, xã Kháng Chiến, xã Quốc Việt, </t>
  </si>
  <si>
    <t>Khu vực Bắc Sơn bao gồm: xã Bắc Sơn, xã Hưng Vũ, xã Vũ Lăng, xã Nhất Hòa, xã Vũ Lễ, xã Tân Tri</t>
  </si>
  <si>
    <t>Khu vực Văn Quan bao gồm: xã Văn Quan, xã Điềm He, xã Yên Phúc, xã Tri Lễ, xã Tân Đoàn, xã Khánh Khê</t>
  </si>
  <si>
    <t xml:space="preserve">THU NGÂN SÁCH TRÊN ĐỊA BÀN </t>
  </si>
  <si>
    <t xml:space="preserve">CÔNG NGHIỆP
</t>
  </si>
  <si>
    <t xml:space="preserve">NÔNG, LÂM NGHIỆP 
</t>
  </si>
  <si>
    <t>32.300</t>
  </si>
  <si>
    <t>5.700</t>
  </si>
  <si>
    <t>137.632</t>
  </si>
  <si>
    <t>33.387</t>
  </si>
  <si>
    <t>47.699</t>
  </si>
  <si>
    <t>34.255</t>
  </si>
  <si>
    <t>4.800</t>
  </si>
  <si>
    <t>14.000</t>
  </si>
  <si>
    <t>42.000</t>
  </si>
  <si>
    <t>25.500</t>
  </si>
  <si>
    <t>200.000</t>
  </si>
  <si>
    <t>5.500.000</t>
  </si>
  <si>
    <t>30.583</t>
  </si>
  <si>
    <t>475.332</t>
  </si>
  <si>
    <t>3.391</t>
  </si>
  <si>
    <t>1.722</t>
  </si>
  <si>
    <t>590.892</t>
  </si>
  <si>
    <t>34.782</t>
  </si>
  <si>
    <t>16.085</t>
  </si>
  <si>
    <t>2.873</t>
  </si>
  <si>
    <t>7.000</t>
  </si>
  <si>
    <t>1.220</t>
  </si>
  <si>
    <t>1.228</t>
  </si>
  <si>
    <t>246,02</t>
  </si>
  <si>
    <t>332,55</t>
  </si>
  <si>
    <t>99,5</t>
  </si>
  <si>
    <t>62,6</t>
  </si>
  <si>
    <t>17,5</t>
  </si>
  <si>
    <t>6,2</t>
  </si>
  <si>
    <t>12,0</t>
  </si>
  <si>
    <t>6,5</t>
  </si>
  <si>
    <t>11,0</t>
  </si>
  <si>
    <t>9,4</t>
  </si>
  <si>
    <t>5.173,4</t>
  </si>
  <si>
    <t>366,1</t>
  </si>
  <si>
    <t>4.807,3</t>
  </si>
  <si>
    <t>38.000</t>
  </si>
  <si>
    <t>171.019</t>
  </si>
  <si>
    <t>1.190</t>
  </si>
  <si>
    <t>2.790</t>
  </si>
  <si>
    <t>2.972</t>
  </si>
  <si>
    <t>1.170,46</t>
  </si>
  <si>
    <t>3.966,74</t>
  </si>
  <si>
    <t>4.907,9</t>
  </si>
  <si>
    <t>Thuế tỉnh</t>
  </si>
  <si>
    <t>Lũy kế đến thời điểm tháng 8/2026</t>
  </si>
  <si>
    <t>Khu vực Lộc Bình bao gồm: xã Kiên Mộc, xã Châu Sơn, xã Thái Bình, xã Đình Lập,  xã Khuất Xá, xã Xuân Dương, xã Thống Nhất, xã Lợi Bác, 
xã Na Dương, xã Mẫu Sơn, xã Lộc Bình</t>
  </si>
  <si>
    <t>Khu vực BÌnh Gia bao gồm: xã Bình Gia, xã Tân Văn, xã Hồng Phong, xã Hoa Thám, xã Quý Hòa, xã Thiện Hòa, xã Thiện Thuật, xã Thiện Long</t>
  </si>
  <si>
    <t>(Kèm theo Công văn số:     /UBND-TH ngày     /9/2026 của UBND tỉnh)</t>
  </si>
  <si>
    <t>Phụ lục1. Giao chỉ tiêu thực hiện kịch bản tăng trưởng kinh tế trong 4 tháng cuối năm 2026</t>
  </si>
  <si>
    <t>Phụ lục 1 (tiếp). Giao chỉ tiêu thực hiện kịch bản tăng trưởng kinh tế trong 4 tháng cuối năm 2026</t>
  </si>
  <si>
    <t>Phụ lục 2. Giao chỉ tiêu thực hiện kịch bản tăng trưởng kinh tế trong 4 tháng cuối năm năm 2026 (Điện thương phẩm)</t>
  </si>
  <si>
    <t xml:space="preserve">NÔNG, LÂM NGHIỆP </t>
  </si>
  <si>
    <t>THƯƠNG MẠI, DỊCH VỤ</t>
  </si>
  <si>
    <t xml:space="preserve">DU LỊCH </t>
  </si>
  <si>
    <t>(Kèm theo Công văn số:      /UBND-TH ngày     /9/2026 của UBND tỉnh)</t>
  </si>
  <si>
    <t>CÔNG NGHIỆP</t>
  </si>
  <si>
    <t>Triệu đồng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</si>
</sst>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5" formatCode="&quot;$&quot;#,##0_);\(&quot;$&quot;#,##0\)"/>
    <numFmt numFmtId="6" formatCode="&quot;$&quot;#,##0_);[Red]\(&quot;$&quot;#,##0\)"/>
    <numFmt numFmtId="41" formatCode="_(* #,##0_);_(* \(#,##0\);_(* &quot;-&quot;_);_(@_)"/>
    <numFmt numFmtId="43" formatCode="_(* #,##0.00_);_(* \(#,##0.00\);_(* &quot;-&quot;??_);_(@_)"/>
    <numFmt numFmtId="164" formatCode="&quot;£&quot;#,##0;[Red]\-&quot;£&quot;#,##0"/>
    <numFmt numFmtId="165" formatCode="_-* #,##0_-;\-* #,##0_-;_-* &quot;-&quot;_-;_-@_-"/>
    <numFmt numFmtId="166" formatCode="_-* #,##0.00_-;\-* #,##0.00_-;_-* &quot;-&quot;??_-;_-@_-"/>
    <numFmt numFmtId="167" formatCode="_-* #,##0.00\ _₫_-;\-* #,##0.00\ _₫_-;_-* &quot;-&quot;??\ _₫_-;_-@_-"/>
    <numFmt numFmtId="168" formatCode="#,##0.0"/>
    <numFmt numFmtId="169" formatCode="_(* #,##0.0_);_(* \(#,##0.0\);_(* &quot;-&quot;??_);_(@_)"/>
    <numFmt numFmtId="170" formatCode="_(* #,##0_);_(* \(#,##0\);_(* &quot;-&quot;??_);_(@_)"/>
    <numFmt numFmtId="171" formatCode="0.000"/>
    <numFmt numFmtId="172" formatCode="0.000000000"/>
    <numFmt numFmtId="173" formatCode="_-&quot;$&quot;* #,##0_-;\-&quot;$&quot;* #,##0_-;_-&quot;$&quot;* &quot;-&quot;_-;_-@_-"/>
    <numFmt numFmtId="174" formatCode="_-&quot;$&quot;* #,##0.00_-;\-&quot;$&quot;* #,##0.00_-;_-&quot;$&quot;* &quot;-&quot;??_-;_-@_-"/>
    <numFmt numFmtId="175" formatCode="#,##0;[Red]#,##0"/>
    <numFmt numFmtId="176" formatCode="&quot;\&quot;#,##0.00;[Red]&quot;\&quot;&quot;\&quot;&quot;\&quot;&quot;\&quot;&quot;\&quot;&quot;\&quot;\-#,##0.00"/>
    <numFmt numFmtId="177" formatCode="&quot;\&quot;#,##0;[Red]&quot;\&quot;&quot;\&quot;\-#,##0"/>
    <numFmt numFmtId="178" formatCode="_ &quot;\&quot;* #,##0_ ;_ &quot;\&quot;* \-#,##0_ ;_ &quot;\&quot;* &quot;-&quot;_ ;_ @_ "/>
    <numFmt numFmtId="179" formatCode="_ &quot;\&quot;* #,##0.00_ ;_ &quot;\&quot;* \-#,##0.00_ ;_ &quot;\&quot;* &quot;-&quot;??_ ;_ @_ "/>
    <numFmt numFmtId="180" formatCode="0.000%"/>
    <numFmt numFmtId="181" formatCode="_ * #,##0_ ;_ * \-#,##0_ ;_ * &quot;-&quot;_ ;_ @_ "/>
    <numFmt numFmtId="182" formatCode="_ * #,##0.00_ ;_ * \-#,##0.00_ ;_ * &quot;-&quot;??_ ;_ @_ "/>
    <numFmt numFmtId="183" formatCode="_(* #,##0.00_);_(* \(#,##0.00\);_(* &quot;-&quot;&quot;?&quot;&quot;?&quot;_);_(@_)"/>
    <numFmt numFmtId="184" formatCode="_-* #,##0.00\ _V_N_D_-;\-* #,##0.00\ _V_N_D_-;_-* &quot;-&quot;&quot;?&quot;&quot;?&quot;\ _V_N_D_-;_-@_-"/>
    <numFmt numFmtId="185" formatCode="\$#,##0\ ;\(\$#,##0\)"/>
    <numFmt numFmtId="186" formatCode="_-* #,##0\ _D_M_-;\-* #,##0\ _D_M_-;_-* &quot;-&quot;\ _D_M_-;_-@_-"/>
    <numFmt numFmtId="187" formatCode="_-* #,##0.00\ _D_M_-;\-* #,##0.00\ _D_M_-;_-* &quot;-&quot;??\ _D_M_-;_-@_-"/>
    <numFmt numFmtId="188" formatCode="&quot;Fr.&quot;\ #,##0.00;&quot;Fr.&quot;\ \-#,##0.00"/>
    <numFmt numFmtId="189" formatCode="#,##0\ &quot;$&quot;_);[Red]\(#,##0\ &quot;$&quot;\)"/>
    <numFmt numFmtId="190" formatCode="&quot;$&quot;###,0&quot;.&quot;00_);[Red]\(&quot;$&quot;###,0&quot;.&quot;00\)"/>
    <numFmt numFmtId="191" formatCode="&quot;VND&quot;#,##0_);[Red]\(&quot;VND&quot;#,##0\)"/>
    <numFmt numFmtId="192" formatCode="0.00000000000E+00;\?"/>
    <numFmt numFmtId="193" formatCode="&quot;Fr.&quot;\ #,##0;&quot;Fr.&quot;\ \-#,##0"/>
    <numFmt numFmtId="194" formatCode="_-* #,##0\ &quot;DM&quot;_-;\-* #,##0\ &quot;DM&quot;_-;_-* &quot;-&quot;\ &quot;DM&quot;_-;_-@_-"/>
    <numFmt numFmtId="195" formatCode="_-* #,##0.00\ &quot;DM&quot;_-;\-* #,##0.00\ &quot;DM&quot;_-;_-* &quot;-&quot;??\ &quot;DM&quot;_-;_-@_-"/>
    <numFmt numFmtId="196" formatCode="&quot;\&quot;#,##0.00;[Red]&quot;\&quot;\-#,##0.00"/>
    <numFmt numFmtId="197" formatCode="&quot;\&quot;#,##0;[Red]&quot;\&quot;\-#,##0"/>
    <numFmt numFmtId="198" formatCode="##.##%"/>
    <numFmt numFmtId="199" formatCode="#,##0\ &quot;$&quot;_);\(#,##0\ &quot;$&quot;\)"/>
    <numFmt numFmtId="200" formatCode="\$#,##0_);\(\$#,##0\)"/>
    <numFmt numFmtId="201" formatCode="##,###.##"/>
    <numFmt numFmtId="202" formatCode="#0.##"/>
    <numFmt numFmtId="203" formatCode="#,##0;\(#,##0\)"/>
    <numFmt numFmtId="204" formatCode="##,##0%"/>
    <numFmt numFmtId="205" formatCode="#,###%"/>
    <numFmt numFmtId="206" formatCode="##.##"/>
    <numFmt numFmtId="207" formatCode="###,###"/>
    <numFmt numFmtId="208" formatCode="###.###"/>
    <numFmt numFmtId="209" formatCode="##,###.####"/>
    <numFmt numFmtId="210" formatCode="_ &quot;\&quot;* #,##0.00_ ;_ &quot;\&quot;* &quot;\&quot;&quot;\&quot;&quot;\&quot;&quot;\&quot;&quot;\&quot;&quot;\&quot;&quot;\&quot;&quot;\&quot;&quot;\&quot;\-#,##0.00_ ;_ &quot;\&quot;* &quot;-&quot;??_ ;_ @_ "/>
    <numFmt numFmtId="211" formatCode="\t0.00%"/>
    <numFmt numFmtId="212" formatCode="##,##0.##"/>
    <numFmt numFmtId="213" formatCode="\t#\ ??/??"/>
    <numFmt numFmtId="214" formatCode="#,###"/>
    <numFmt numFmtId="215" formatCode="m/d"/>
    <numFmt numFmtId="216" formatCode="&quot;ß&quot;#,##0;\-&quot;&quot;\ß&quot;&quot;#,##0"/>
    <numFmt numFmtId="217" formatCode="0.0000;[Red]0.0000"/>
    <numFmt numFmtId="218" formatCode="#,##0.00\ &quot;F&quot;;[Red]\-#,##0.00\ &quot;F&quot;"/>
    <numFmt numFmtId="219" formatCode="_-* #,##0\ &quot;F&quot;_-;\-* #,##0\ &quot;F&quot;_-;_-* &quot;-&quot;\ &quot;F&quot;_-;_-@_-"/>
    <numFmt numFmtId="220" formatCode="#,##0\ &quot;F&quot;;[Red]\-#,##0\ &quot;F&quot;"/>
    <numFmt numFmtId="221" formatCode="#,##0.00\ &quot;F&quot;;\-#,##0.00\ &quot;F&quot;"/>
    <numFmt numFmtId="222" formatCode="0.0"/>
    <numFmt numFmtId="223" formatCode="_(* #.##0.00_);_(* \(#.##0.00\);_(* &quot;-&quot;??_);_(@_)"/>
    <numFmt numFmtId="224" formatCode="_-* #,##0_-;\-* #,##0_-;_-* &quot;-&quot;??_-;_-@_-"/>
    <numFmt numFmtId="225" formatCode="_(* #,##0_);_(* \(#,##0\);_(* &quot;-&quot;???_);_(@_)"/>
  </numFmts>
  <fonts count="146">
    <font>
      <sz val="12"/>
      <name val="Times New Roman"/>
    </font>
    <font>
      <sz val="11"/>
      <color theme="1"/>
      <name val="Calibri"/>
      <family val="2"/>
      <charset val="163"/>
      <scheme val="minor"/>
    </font>
    <font>
      <sz val="11"/>
      <color theme="1"/>
      <name val="Calibri"/>
      <family val="2"/>
      <charset val="163"/>
      <scheme val="minor"/>
    </font>
    <font>
      <sz val="11"/>
      <color theme="1"/>
      <name val="Calibri"/>
      <family val="2"/>
      <scheme val="minor"/>
    </font>
    <font>
      <sz val="12"/>
      <name val="Times New Roman"/>
      <family val="1"/>
    </font>
    <font>
      <sz val="10"/>
      <name val="Arial"/>
      <family val="2"/>
    </font>
    <font>
      <sz val="10"/>
      <name val="Arial"/>
      <family val="2"/>
      <charset val="163"/>
    </font>
    <font>
      <sz val="11"/>
      <name val="UVnTime"/>
    </font>
    <font>
      <sz val="12"/>
      <name val="Times New Roman"/>
      <family val="1"/>
    </font>
    <font>
      <sz val="12"/>
      <name val=".VnTime"/>
      <family val="2"/>
    </font>
    <font>
      <sz val="14"/>
      <name val=".VnTime"/>
      <family val="2"/>
    </font>
    <font>
      <sz val="11"/>
      <name val="UVnTime"/>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Times New Roman"/>
      <family val="1"/>
    </font>
    <font>
      <sz val="11"/>
      <color indexed="8"/>
      <name val="Calibri"/>
      <family val="2"/>
    </font>
    <font>
      <sz val="10"/>
      <name val=".VnArial Narrow"/>
      <family val="2"/>
    </font>
    <font>
      <b/>
      <sz val="12"/>
      <name val="Arial"/>
      <family val="2"/>
    </font>
    <font>
      <sz val="12"/>
      <name val="Arial"/>
      <family val="2"/>
    </font>
    <font>
      <sz val="14"/>
      <name val="Times New Roman"/>
      <family val="1"/>
    </font>
    <font>
      <sz val="9"/>
      <name val="Arial"/>
      <family val="2"/>
    </font>
    <font>
      <sz val="10"/>
      <name val="Times New Roman"/>
      <family val="1"/>
      <charset val="163"/>
    </font>
    <font>
      <sz val="12"/>
      <name val=".VnArial"/>
      <family val="2"/>
    </font>
    <font>
      <sz val="11"/>
      <color indexed="8"/>
      <name val="Calibri"/>
      <family val="2"/>
      <charset val="163"/>
    </font>
    <font>
      <sz val="11"/>
      <color indexed="8"/>
      <name val="Arial"/>
      <family val="2"/>
    </font>
    <font>
      <sz val="13"/>
      <name val=".VnTime"/>
      <family val="2"/>
    </font>
    <font>
      <b/>
      <sz val="11"/>
      <color indexed="8"/>
      <name val="Arial"/>
      <family val="2"/>
    </font>
    <font>
      <sz val="10"/>
      <name val=".VnArial"/>
      <family val="2"/>
    </font>
    <font>
      <sz val="10"/>
      <name val=".VnTime"/>
      <family val="2"/>
    </font>
    <font>
      <sz val="10"/>
      <name val="MS Sans Serif"/>
      <family val="2"/>
    </font>
    <font>
      <sz val="11"/>
      <color indexed="10"/>
      <name val="Arial"/>
      <family val="2"/>
    </font>
    <font>
      <sz val="8"/>
      <name val="Arial"/>
      <family val="2"/>
    </font>
    <font>
      <sz val="11"/>
      <color indexed="8"/>
      <name val="Times New Roman"/>
      <family val="2"/>
      <charset val="163"/>
    </font>
    <font>
      <sz val="14"/>
      <name val="??"/>
      <family val="3"/>
      <charset val="129"/>
    </font>
    <font>
      <sz val="12"/>
      <name val="????"/>
      <family val="1"/>
      <charset val="136"/>
    </font>
    <font>
      <b/>
      <u/>
      <sz val="14"/>
      <color indexed="8"/>
      <name val=".VnBook-AntiquaH"/>
      <family val="2"/>
    </font>
    <font>
      <sz val="12"/>
      <name val="¹ÙÅÁÃ¼"/>
      <charset val="129"/>
    </font>
    <font>
      <i/>
      <sz val="12"/>
      <color indexed="8"/>
      <name val=".VnBook-AntiquaH"/>
      <family val="2"/>
    </font>
    <font>
      <b/>
      <sz val="12"/>
      <color indexed="8"/>
      <name val=".VnBook-Antiqua"/>
      <family val="2"/>
    </font>
    <font>
      <i/>
      <sz val="12"/>
      <color indexed="8"/>
      <name val=".VnBook-Antiqua"/>
      <family val="2"/>
    </font>
    <font>
      <sz val="12"/>
      <name val="±¼¸²Ã¼"/>
      <family val="3"/>
      <charset val="129"/>
    </font>
    <font>
      <sz val="12"/>
      <name val="¹UAAA¼"/>
      <family val="3"/>
      <charset val="129"/>
    </font>
    <font>
      <sz val="11"/>
      <name val="µ¸¿ò"/>
      <charset val="129"/>
    </font>
    <font>
      <sz val="12"/>
      <name val="µ¸¿òÃ¼"/>
      <family val="3"/>
      <charset val="129"/>
    </font>
    <font>
      <b/>
      <sz val="10"/>
      <name val="Helv"/>
    </font>
    <font>
      <sz val="8"/>
      <name val=".VnArial"/>
      <family val="2"/>
    </font>
    <font>
      <b/>
      <sz val="12"/>
      <name val="Helv"/>
    </font>
    <font>
      <b/>
      <sz val="11"/>
      <name val="Helv"/>
    </font>
    <font>
      <sz val="11"/>
      <color indexed="63"/>
      <name val="Calibri"/>
      <family val="2"/>
    </font>
    <font>
      <sz val="10"/>
      <name val="VNtimes new roman"/>
      <family val="2"/>
    </font>
    <font>
      <sz val="13"/>
      <name val="Arial"/>
      <family val="2"/>
    </font>
    <font>
      <sz val="11"/>
      <name val="–¾’©"/>
      <family val="1"/>
      <charset val="128"/>
    </font>
    <font>
      <sz val="11"/>
      <color indexed="32"/>
      <name val="VNI-Times"/>
    </font>
    <font>
      <b/>
      <sz val="12"/>
      <name val=".VnTime"/>
      <family val="2"/>
    </font>
    <font>
      <b/>
      <sz val="10"/>
      <name val=".VnTime"/>
      <family val="2"/>
    </font>
    <font>
      <sz val="9"/>
      <name val=".VnTime"/>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12"/>
      <name val="Courier"/>
      <family val="3"/>
    </font>
    <font>
      <b/>
      <sz val="10"/>
      <name val="SVNtimes new roman"/>
      <family val="2"/>
    </font>
    <font>
      <sz val="10"/>
      <name val="?? ??"/>
      <family val="1"/>
      <charset val="136"/>
    </font>
    <font>
      <sz val="14"/>
      <name val=".VnTimeH"/>
      <family val="2"/>
    </font>
    <font>
      <sz val="11"/>
      <color indexed="9"/>
      <name val="Arial"/>
      <family val="2"/>
    </font>
    <font>
      <sz val="11"/>
      <name val="VNtimes new roman"/>
      <family val="2"/>
    </font>
    <font>
      <b/>
      <sz val="8"/>
      <color indexed="12"/>
      <name val="Arial"/>
      <family val="2"/>
    </font>
    <font>
      <sz val="8"/>
      <color indexed="8"/>
      <name val="Arial"/>
      <family val="2"/>
    </font>
    <font>
      <sz val="8"/>
      <name val="SVNtimes new roman"/>
      <family val="2"/>
    </font>
    <font>
      <sz val="11"/>
      <name val="VNbook-Antiqua"/>
      <family val="2"/>
    </font>
    <font>
      <sz val="10"/>
      <name val="VNI-Aptima"/>
    </font>
    <font>
      <sz val="11"/>
      <name val="VNcentury Gothic"/>
    </font>
    <font>
      <b/>
      <sz val="15"/>
      <name val="VNcentury Gothic"/>
    </font>
    <font>
      <sz val="12"/>
      <name val="SVNtimes new roman"/>
      <family val="2"/>
    </font>
    <font>
      <sz val="12"/>
      <name val="VNI-Times"/>
    </font>
    <font>
      <sz val="10"/>
      <name val="SVNtimes new roman"/>
    </font>
    <font>
      <b/>
      <sz val="11"/>
      <color indexed="63"/>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b/>
      <sz val="12"/>
      <name val=".VnBook-AntiquaH"/>
      <family val="2"/>
    </font>
    <font>
      <b/>
      <sz val="18"/>
      <name val="Arial"/>
      <family val="2"/>
      <charset val="163"/>
    </font>
    <font>
      <b/>
      <sz val="12"/>
      <name val="Arial"/>
      <family val="2"/>
      <charset val="163"/>
    </font>
    <font>
      <sz val="10"/>
      <name val=".VnAvant"/>
      <family val="2"/>
    </font>
    <font>
      <sz val="7"/>
      <name val="Small Fonts"/>
      <family val="2"/>
    </font>
    <font>
      <b/>
      <sz val="12"/>
      <name val="VN-NTime"/>
    </font>
    <font>
      <u/>
      <sz val="12"/>
      <color indexed="12"/>
      <name val=".VnTime"/>
      <family val="2"/>
    </font>
    <font>
      <b/>
      <sz val="18"/>
      <color indexed="56"/>
      <name val="Times New Roman"/>
      <family val="2"/>
    </font>
    <font>
      <sz val="11"/>
      <color indexed="60"/>
      <name val="Arial"/>
      <family val="2"/>
    </font>
    <font>
      <sz val="11"/>
      <color indexed="8"/>
      <name val="Calibri"/>
      <family val="2"/>
      <charset val="163"/>
    </font>
    <font>
      <sz val="11"/>
      <color indexed="8"/>
      <name val="Calibri"/>
      <family val="2"/>
    </font>
    <font>
      <b/>
      <sz val="18"/>
      <name val="Arial"/>
      <family val="2"/>
    </font>
    <font>
      <u/>
      <sz val="9"/>
      <color indexed="12"/>
      <name val=".VnTime"/>
      <family val="2"/>
    </font>
    <font>
      <sz val="10"/>
      <name val="SVNtimes new roman"/>
      <family val="2"/>
    </font>
    <font>
      <b/>
      <sz val="11"/>
      <name val="Times New Roman"/>
      <family val="1"/>
    </font>
    <font>
      <b/>
      <i/>
      <sz val="11"/>
      <name val="Times New Roman"/>
      <family val="1"/>
    </font>
    <font>
      <sz val="11"/>
      <name val="Times New Roman"/>
      <family val="1"/>
    </font>
    <font>
      <i/>
      <sz val="11"/>
      <name val="Times New Roman"/>
      <family val="1"/>
    </font>
    <font>
      <b/>
      <sz val="14"/>
      <name val="Times New Roman"/>
      <family val="1"/>
    </font>
    <font>
      <b/>
      <sz val="12"/>
      <name val="Times New Roman"/>
      <family val="1"/>
    </font>
    <font>
      <sz val="11"/>
      <color theme="1"/>
      <name val="Calibri"/>
      <family val="2"/>
      <scheme val="minor"/>
    </font>
    <font>
      <sz val="11"/>
      <color theme="1"/>
      <name val="Calibri"/>
      <family val="2"/>
    </font>
    <font>
      <sz val="11"/>
      <color theme="1"/>
      <name val="Calibri"/>
      <family val="2"/>
      <charset val="163"/>
      <scheme val="minor"/>
    </font>
    <font>
      <sz val="11"/>
      <color theme="1"/>
      <name val="Calibri"/>
      <family val="2"/>
      <charset val="163"/>
    </font>
    <font>
      <sz val="11"/>
      <color theme="1"/>
      <name val="Times New Roman"/>
      <family val="1"/>
    </font>
    <font>
      <sz val="11"/>
      <color theme="1"/>
      <name val="Times New Roman"/>
      <family val="2"/>
      <charset val="163"/>
    </font>
    <font>
      <sz val="11"/>
      <color rgb="FF000000"/>
      <name val="Calibri"/>
      <family val="2"/>
      <charset val="204"/>
    </font>
    <font>
      <sz val="11"/>
      <color rgb="FF000000"/>
      <name val="Calibri"/>
      <family val="2"/>
    </font>
    <font>
      <sz val="10"/>
      <color theme="1"/>
      <name val="Arial"/>
      <family val="2"/>
    </font>
    <font>
      <sz val="11"/>
      <color theme="1"/>
      <name val="Arial"/>
      <family val="2"/>
    </font>
    <font>
      <b/>
      <sz val="11"/>
      <color rgb="FFFF0000"/>
      <name val="Times New Roman"/>
      <family val="1"/>
    </font>
    <font>
      <i/>
      <sz val="12"/>
      <name val="Times New Roman"/>
      <family val="1"/>
    </font>
    <font>
      <b/>
      <i/>
      <sz val="12"/>
      <name val="Times New Roman"/>
      <family val="1"/>
    </font>
    <font>
      <vertAlign val="superscript"/>
      <sz val="12"/>
      <name val="Times New Roman"/>
      <family val="1"/>
    </font>
    <font>
      <b/>
      <sz val="12"/>
      <color rgb="FFFF0000"/>
      <name val="Times New Roman"/>
      <family val="1"/>
    </font>
    <font>
      <sz val="11"/>
      <color rgb="FFFF0000"/>
      <name val="Times New Roman"/>
      <family val="1"/>
    </font>
    <font>
      <sz val="12"/>
      <color rgb="FFFF0000"/>
      <name val="Times New Roman"/>
      <family val="1"/>
    </font>
    <font>
      <b/>
      <i/>
      <sz val="12"/>
      <color rgb="FFFF0000"/>
      <name val="Times New Roman"/>
      <family val="1"/>
    </font>
    <font>
      <sz val="12"/>
      <name val="Times New Roman"/>
    </font>
    <font>
      <b/>
      <sz val="12"/>
      <color theme="1"/>
      <name val="Times New Roman"/>
      <family val="1"/>
    </font>
    <font>
      <sz val="12"/>
      <color theme="1"/>
      <name val="Times New Roman"/>
      <family val="1"/>
    </font>
    <font>
      <b/>
      <sz val="9"/>
      <color indexed="81"/>
      <name val="Tahoma"/>
      <family val="2"/>
    </font>
    <font>
      <sz val="9"/>
      <color indexed="81"/>
      <name val="Tahoma"/>
      <family val="2"/>
    </font>
    <font>
      <b/>
      <sz val="13"/>
      <name val="Times New Roman"/>
      <family val="1"/>
    </font>
    <font>
      <sz val="14"/>
      <color theme="1"/>
      <name val="Times New Roman"/>
      <family val="1"/>
    </font>
    <font>
      <b/>
      <sz val="13"/>
      <color theme="1"/>
      <name val="Times New Roman"/>
      <family val="1"/>
    </font>
    <font>
      <sz val="13"/>
      <color theme="1"/>
      <name val="Times New Roman"/>
      <family val="1"/>
    </font>
    <font>
      <b/>
      <sz val="11"/>
      <color theme="1"/>
      <name val="Times New Roman"/>
      <family val="1"/>
    </font>
    <font>
      <b/>
      <i/>
      <sz val="11"/>
      <color rgb="FFFF0000"/>
      <name val="Times New Roman"/>
      <family val="1"/>
    </font>
    <font>
      <i/>
      <sz val="14"/>
      <name val="Times New Roman"/>
      <family val="1"/>
    </font>
  </fonts>
  <fills count="31">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gray125">
        <fgColor indexed="35"/>
      </patternFill>
    </fill>
    <fill>
      <patternFill patternType="gray125">
        <fgColor indexed="15"/>
      </patternFill>
    </fill>
    <fill>
      <patternFill patternType="solid">
        <fgColor rgb="FFFFFF00"/>
        <bgColor indexed="64"/>
      </patternFill>
    </fill>
    <fill>
      <patternFill patternType="solid">
        <fgColor theme="0"/>
        <bgColor indexed="64"/>
      </patternFill>
    </fill>
  </fills>
  <borders count="33">
    <border>
      <left/>
      <right/>
      <top/>
      <bottom/>
      <diagonal/>
    </border>
    <border>
      <left style="thin">
        <color indexed="64"/>
      </left>
      <right style="thin">
        <color indexed="64"/>
      </right>
      <top style="dotted">
        <color indexed="64"/>
      </top>
      <bottom style="dotted">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top/>
      <bottom/>
      <diagonal/>
    </border>
    <border>
      <left style="double">
        <color indexed="64"/>
      </left>
      <right style="double">
        <color indexed="64"/>
      </right>
      <top style="thin">
        <color indexed="64"/>
      </top>
      <bottom style="double">
        <color indexed="64"/>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s>
  <cellStyleXfs count="1246">
    <xf numFmtId="0" fontId="0" fillId="0" borderId="0"/>
    <xf numFmtId="0" fontId="9" fillId="0" borderId="0" applyNumberFormat="0" applyFill="0" applyBorder="0" applyAlignment="0" applyProtection="0"/>
    <xf numFmtId="198" fontId="76" fillId="0" borderId="1">
      <alignment horizontal="center"/>
      <protection hidden="1"/>
    </xf>
    <xf numFmtId="176" fontId="5" fillId="0" borderId="0" applyFont="0" applyFill="0" applyBorder="0" applyAlignment="0" applyProtection="0"/>
    <xf numFmtId="0" fontId="77" fillId="0" borderId="0" applyFont="0" applyFill="0" applyBorder="0" applyAlignment="0" applyProtection="0"/>
    <xf numFmtId="177" fontId="5" fillId="0" borderId="0" applyFont="0" applyFill="0" applyBorder="0" applyAlignment="0" applyProtection="0"/>
    <xf numFmtId="199" fontId="9" fillId="0" borderId="0" applyFont="0" applyFill="0" applyBorder="0" applyAlignment="0" applyProtection="0"/>
    <xf numFmtId="175" fontId="9" fillId="0" borderId="0" applyFont="0" applyFill="0" applyBorder="0" applyAlignment="0" applyProtection="0"/>
    <xf numFmtId="40" fontId="45" fillId="0" borderId="0" applyFont="0" applyFill="0" applyBorder="0" applyAlignment="0" applyProtection="0"/>
    <xf numFmtId="38" fontId="45"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6" fontId="75" fillId="0" borderId="0" applyFont="0" applyFill="0" applyBorder="0" applyAlignment="0" applyProtection="0"/>
    <xf numFmtId="0" fontId="8" fillId="0" borderId="0">
      <alignment vertical="center"/>
    </xf>
    <xf numFmtId="0" fontId="5" fillId="0" borderId="0"/>
    <xf numFmtId="0" fontId="5" fillId="0" borderId="0"/>
    <xf numFmtId="0" fontId="47" fillId="2" borderId="0"/>
    <xf numFmtId="9" fontId="48" fillId="0" borderId="0" applyFont="0" applyFill="0" applyBorder="0" applyAlignment="0" applyProtection="0"/>
    <xf numFmtId="0" fontId="49" fillId="2"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50" fillId="2" borderId="0"/>
    <xf numFmtId="0" fontId="51" fillId="0" borderId="0">
      <alignment wrapText="1"/>
    </xf>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170" fontId="78" fillId="0" borderId="2" applyNumberFormat="0" applyFont="0" applyBorder="0" applyAlignment="0">
      <alignment horizontal="center" vertical="center"/>
    </xf>
    <xf numFmtId="0" fontId="40" fillId="0" borderId="0"/>
    <xf numFmtId="0" fontId="40" fillId="0" borderId="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9" fillId="13" borderId="0" applyNumberFormat="0" applyBorder="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6" borderId="0" applyNumberFormat="0" applyBorder="0" applyAlignment="0" applyProtection="0"/>
    <xf numFmtId="0" fontId="80" fillId="0" borderId="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178" fontId="52" fillId="0" borderId="0" applyFont="0" applyFill="0" applyBorder="0" applyAlignment="0" applyProtection="0"/>
    <xf numFmtId="0" fontId="53" fillId="0" borderId="0" applyFont="0" applyFill="0" applyBorder="0" applyAlignment="0" applyProtection="0"/>
    <xf numFmtId="172" fontId="9" fillId="0" borderId="0" applyFont="0" applyFill="0" applyBorder="0" applyAlignment="0" applyProtection="0"/>
    <xf numFmtId="179" fontId="52" fillId="0" borderId="0" applyFont="0" applyFill="0" applyBorder="0" applyAlignment="0" applyProtection="0"/>
    <xf numFmtId="0" fontId="53" fillId="0" borderId="0" applyFont="0" applyFill="0" applyBorder="0" applyAlignment="0" applyProtection="0"/>
    <xf numFmtId="180" fontId="9" fillId="0" borderId="0" applyFont="0" applyFill="0" applyBorder="0" applyAlignment="0" applyProtection="0"/>
    <xf numFmtId="181" fontId="52" fillId="0" borderId="0" applyFont="0" applyFill="0" applyBorder="0" applyAlignment="0" applyProtection="0"/>
    <xf numFmtId="0" fontId="53" fillId="0" borderId="0" applyFont="0" applyFill="0" applyBorder="0" applyAlignment="0" applyProtection="0"/>
    <xf numFmtId="181" fontId="48" fillId="0" borderId="0" applyFont="0" applyFill="0" applyBorder="0" applyAlignment="0" applyProtection="0"/>
    <xf numFmtId="182" fontId="52" fillId="0" borderId="0" applyFont="0" applyFill="0" applyBorder="0" applyAlignment="0" applyProtection="0"/>
    <xf numFmtId="0" fontId="53" fillId="0" borderId="0" applyFont="0" applyFill="0" applyBorder="0" applyAlignment="0" applyProtection="0"/>
    <xf numFmtId="182" fontId="48" fillId="0" borderId="0" applyFont="0" applyFill="0" applyBorder="0" applyAlignment="0" applyProtection="0"/>
    <xf numFmtId="0" fontId="14" fillId="4" borderId="0" applyNumberFormat="0" applyBorder="0" applyAlignment="0" applyProtection="0"/>
    <xf numFmtId="0" fontId="11" fillId="0" borderId="0"/>
    <xf numFmtId="0" fontId="9" fillId="0" borderId="0"/>
    <xf numFmtId="0" fontId="5" fillId="0" borderId="0"/>
    <xf numFmtId="0" fontId="12" fillId="0" borderId="0"/>
    <xf numFmtId="0" fontId="9" fillId="0" borderId="0"/>
    <xf numFmtId="0" fontId="53" fillId="0" borderId="0"/>
    <xf numFmtId="0" fontId="54" fillId="0" borderId="0"/>
    <xf numFmtId="0" fontId="53" fillId="0" borderId="0"/>
    <xf numFmtId="0" fontId="55" fillId="0" borderId="0"/>
    <xf numFmtId="200" fontId="9" fillId="0" borderId="0" applyFill="0" applyBorder="0" applyAlignment="0"/>
    <xf numFmtId="0" fontId="15" fillId="21" borderId="3" applyNumberFormat="0" applyAlignment="0" applyProtection="0"/>
    <xf numFmtId="0" fontId="56" fillId="0" borderId="0"/>
    <xf numFmtId="201" fontId="81" fillId="0" borderId="4" applyBorder="0"/>
    <xf numFmtId="201" fontId="82" fillId="0" borderId="5">
      <protection locked="0"/>
    </xf>
    <xf numFmtId="202" fontId="83" fillId="0" borderId="5"/>
    <xf numFmtId="0" fontId="16" fillId="22" borderId="6" applyNumberFormat="0" applyAlignment="0" applyProtection="0"/>
    <xf numFmtId="4" fontId="84" fillId="0" borderId="0" applyAlignment="0"/>
    <xf numFmtId="1" fontId="85" fillId="0" borderId="7" applyBorder="0"/>
    <xf numFmtId="41" fontId="6" fillId="0" borderId="0" applyFont="0" applyFill="0" applyBorder="0" applyAlignment="0" applyProtection="0"/>
    <xf numFmtId="41" fontId="5" fillId="0" borderId="0" applyFont="0" applyFill="0" applyBorder="0" applyAlignment="0" applyProtection="0"/>
    <xf numFmtId="41" fontId="9" fillId="0" borderId="0" applyFont="0" applyFill="0" applyBorder="0" applyAlignment="0" applyProtection="0"/>
    <xf numFmtId="41" fontId="6"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2"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7" fillId="0" borderId="0" applyFont="0" applyFill="0" applyBorder="0" applyAlignment="0" applyProtection="0"/>
    <xf numFmtId="43" fontId="12" fillId="0" borderId="0" applyFont="0" applyFill="0" applyBorder="0" applyAlignment="0" applyProtection="0"/>
    <xf numFmtId="167" fontId="57"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183" fontId="5" fillId="0" borderId="0" applyFont="0" applyFill="0" applyBorder="0" applyAlignment="0" applyProtection="0"/>
    <xf numFmtId="43" fontId="27" fillId="0" borderId="0" applyFont="0" applyFill="0" applyBorder="0" applyAlignment="0" applyProtection="0"/>
    <xf numFmtId="183" fontId="5" fillId="0" borderId="0" applyFont="0" applyFill="0" applyBorder="0" applyAlignment="0" applyProtection="0"/>
    <xf numFmtId="43" fontId="34" fillId="0" borderId="0" applyFont="0" applyFill="0" applyBorder="0" applyAlignment="0" applyProtection="0"/>
    <xf numFmtId="184" fontId="5"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7" fontId="10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35" fillId="0" borderId="0" applyFont="0" applyFill="0" applyBorder="0" applyAlignment="0" applyProtection="0"/>
    <xf numFmtId="167" fontId="9" fillId="0" borderId="0" applyFont="0" applyFill="0" applyBorder="0" applyAlignment="0" applyProtection="0"/>
    <xf numFmtId="43" fontId="5" fillId="0" borderId="0" applyFont="0" applyFill="0" applyBorder="0" applyAlignment="0" applyProtection="0"/>
    <xf numFmtId="183" fontId="5"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167" fontId="10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167" fontId="44" fillId="0" borderId="0" applyFont="0" applyFill="0" applyBorder="0" applyAlignment="0" applyProtection="0"/>
    <xf numFmtId="43" fontId="5" fillId="0" borderId="0" applyFont="0" applyFill="0" applyBorder="0" applyAlignment="0" applyProtection="0"/>
    <xf numFmtId="167" fontId="44" fillId="0" borderId="0" applyFont="0" applyFill="0" applyBorder="0" applyAlignment="0" applyProtection="0"/>
    <xf numFmtId="183" fontId="5"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166" fontId="106" fillId="0" borderId="0" applyFont="0" applyFill="0" applyBorder="0" applyAlignment="0" applyProtection="0"/>
    <xf numFmtId="18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3" fontId="33" fillId="0" borderId="0"/>
    <xf numFmtId="3" fontId="5" fillId="0" borderId="0" applyFont="0" applyFill="0" applyBorder="0" applyAlignment="0" applyProtection="0"/>
    <xf numFmtId="204" fontId="86" fillId="0" borderId="0">
      <protection locked="0"/>
    </xf>
    <xf numFmtId="205" fontId="86" fillId="0" borderId="0">
      <protection locked="0"/>
    </xf>
    <xf numFmtId="206" fontId="87" fillId="0" borderId="8">
      <protection locked="0"/>
    </xf>
    <xf numFmtId="207" fontId="86" fillId="0" borderId="0">
      <protection locked="0"/>
    </xf>
    <xf numFmtId="208" fontId="86" fillId="0" borderId="0">
      <protection locked="0"/>
    </xf>
    <xf numFmtId="207" fontId="86" fillId="0" borderId="0" applyNumberFormat="0">
      <protection locked="0"/>
    </xf>
    <xf numFmtId="207" fontId="86" fillId="0" borderId="0">
      <protection locked="0"/>
    </xf>
    <xf numFmtId="201" fontId="88" fillId="0" borderId="1"/>
    <xf numFmtId="209" fontId="88" fillId="0" borderId="1"/>
    <xf numFmtId="2" fontId="28" fillId="0" borderId="9" applyFill="0" applyProtection="0">
      <alignment horizontal="center" vertical="center" wrapText="1"/>
    </xf>
    <xf numFmtId="185" fontId="5" fillId="0" borderId="0" applyFont="0" applyFill="0" applyBorder="0" applyAlignment="0" applyProtection="0"/>
    <xf numFmtId="210" fontId="89" fillId="0" borderId="0" applyFont="0" applyFill="0" applyBorder="0" applyAlignment="0" applyProtection="0"/>
    <xf numFmtId="211" fontId="6" fillId="0" borderId="0"/>
    <xf numFmtId="201" fontId="76" fillId="0" borderId="1">
      <alignment horizontal="center"/>
      <protection hidden="1"/>
    </xf>
    <xf numFmtId="212" fontId="90" fillId="0" borderId="1">
      <alignment horizontal="center"/>
      <protection hidden="1"/>
    </xf>
    <xf numFmtId="212" fontId="109" fillId="0" borderId="1">
      <alignment horizontal="center"/>
      <protection hidden="1"/>
    </xf>
    <xf numFmtId="171" fontId="9" fillId="0" borderId="10"/>
    <xf numFmtId="2" fontId="76" fillId="0" borderId="1">
      <alignment horizontal="center"/>
      <protection hidden="1"/>
    </xf>
    <xf numFmtId="0" fontId="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91" fillId="21" borderId="11" applyNumberFormat="0" applyAlignment="0" applyProtection="0"/>
    <xf numFmtId="0" fontId="92" fillId="8" borderId="3" applyNumberFormat="0" applyAlignment="0" applyProtection="0"/>
    <xf numFmtId="0" fontId="93" fillId="0" borderId="12" applyNumberFormat="0" applyFill="0" applyAlignment="0" applyProtection="0"/>
    <xf numFmtId="0" fontId="94" fillId="0" borderId="13" applyNumberFormat="0" applyFill="0" applyAlignment="0" applyProtection="0"/>
    <xf numFmtId="0" fontId="95" fillId="0" borderId="14" applyNumberFormat="0" applyFill="0" applyAlignment="0" applyProtection="0"/>
    <xf numFmtId="0" fontId="95" fillId="0" borderId="0" applyNumberForma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213" fontId="6" fillId="0" borderId="0"/>
    <xf numFmtId="3" fontId="9" fillId="0" borderId="0" applyFont="0" applyBorder="0" applyAlignment="0"/>
    <xf numFmtId="0" fontId="17" fillId="0" borderId="0" applyNumberFormat="0" applyFill="0" applyBorder="0" applyAlignment="0" applyProtection="0"/>
    <xf numFmtId="3" fontId="9" fillId="0" borderId="0" applyFont="0" applyBorder="0" applyAlignment="0"/>
    <xf numFmtId="2" fontId="5" fillId="0" borderId="0" applyFont="0" applyFill="0" applyBorder="0" applyAlignment="0" applyProtection="0"/>
    <xf numFmtId="0" fontId="26" fillId="23" borderId="15" applyNumberFormat="0" applyFont="0" applyAlignment="0" applyProtection="0"/>
    <xf numFmtId="0" fontId="18" fillId="5" borderId="0" applyNumberFormat="0" applyBorder="0" applyAlignment="0" applyProtection="0"/>
    <xf numFmtId="38" fontId="43" fillId="24" borderId="0" applyNumberFormat="0" applyBorder="0" applyAlignment="0" applyProtection="0"/>
    <xf numFmtId="38" fontId="43" fillId="2" borderId="0" applyNumberFormat="0" applyBorder="0" applyAlignment="0" applyProtection="0"/>
    <xf numFmtId="0" fontId="96" fillId="0" borderId="0" applyNumberFormat="0" applyFont="0" applyBorder="0" applyAlignment="0">
      <alignment horizontal="left" vertical="center"/>
    </xf>
    <xf numFmtId="0" fontId="10" fillId="0" borderId="0">
      <alignment vertical="justify"/>
    </xf>
    <xf numFmtId="0" fontId="58" fillId="0" borderId="0">
      <alignment horizontal="left"/>
    </xf>
    <xf numFmtId="0" fontId="29" fillId="0" borderId="16" applyNumberFormat="0" applyAlignment="0" applyProtection="0">
      <alignment horizontal="left" vertical="center"/>
    </xf>
    <xf numFmtId="0" fontId="29" fillId="0" borderId="17">
      <alignment horizontal="left" vertical="center"/>
    </xf>
    <xf numFmtId="0" fontId="107" fillId="0" borderId="0" applyNumberFormat="0" applyFill="0" applyBorder="0" applyAlignment="0" applyProtection="0"/>
    <xf numFmtId="0" fontId="29" fillId="0" borderId="0" applyNumberFormat="0" applyFill="0" applyBorder="0" applyAlignment="0" applyProtection="0"/>
    <xf numFmtId="0" fontId="19" fillId="0" borderId="14" applyNumberFormat="0" applyFill="0" applyAlignment="0" applyProtection="0"/>
    <xf numFmtId="0" fontId="19" fillId="0" borderId="0" applyNumberFormat="0" applyFill="0" applyBorder="0" applyAlignment="0" applyProtection="0"/>
    <xf numFmtId="188" fontId="10" fillId="0" borderId="0">
      <protection locked="0"/>
    </xf>
    <xf numFmtId="0" fontId="97" fillId="0" borderId="0" applyProtection="0"/>
    <xf numFmtId="188" fontId="10" fillId="0" borderId="0">
      <protection locked="0"/>
    </xf>
    <xf numFmtId="0" fontId="98" fillId="0" borderId="0" applyProtection="0"/>
    <xf numFmtId="0" fontId="108" fillId="0" borderId="0" applyNumberFormat="0" applyFill="0" applyBorder="0" applyAlignment="0" applyProtection="0">
      <alignment vertical="top"/>
      <protection locked="0"/>
    </xf>
    <xf numFmtId="10" fontId="43" fillId="24" borderId="18" applyNumberFormat="0" applyBorder="0" applyAlignment="0" applyProtection="0"/>
    <xf numFmtId="10" fontId="43" fillId="25" borderId="18" applyNumberFormat="0" applyBorder="0" applyAlignment="0" applyProtection="0"/>
    <xf numFmtId="0" fontId="20" fillId="8" borderId="3" applyNumberFormat="0" applyAlignment="0" applyProtection="0"/>
    <xf numFmtId="0" fontId="41" fillId="0" borderId="0"/>
    <xf numFmtId="0" fontId="41" fillId="0" borderId="0"/>
    <xf numFmtId="0" fontId="31" fillId="0" borderId="0"/>
    <xf numFmtId="0" fontId="21" fillId="0" borderId="19" applyNumberFormat="0" applyFill="0" applyAlignment="0" applyProtection="0"/>
    <xf numFmtId="201" fontId="43" fillId="0" borderId="4" applyFont="0"/>
    <xf numFmtId="3" fontId="5" fillId="0" borderId="20"/>
    <xf numFmtId="38" fontId="41" fillId="0" borderId="0" applyFont="0" applyFill="0" applyBorder="0" applyAlignment="0" applyProtection="0"/>
    <xf numFmtId="40" fontId="41" fillId="0" borderId="0" applyFont="0" applyFill="0" applyBorder="0" applyAlignment="0" applyProtection="0"/>
    <xf numFmtId="0" fontId="59" fillId="0" borderId="21"/>
    <xf numFmtId="214" fontId="99" fillId="0" borderId="22"/>
    <xf numFmtId="189" fontId="41" fillId="0" borderId="0" applyFont="0" applyFill="0" applyBorder="0" applyAlignment="0" applyProtection="0"/>
    <xf numFmtId="190" fontId="41" fillId="0" borderId="0" applyFont="0" applyFill="0" applyBorder="0" applyAlignment="0" applyProtection="0"/>
    <xf numFmtId="215" fontId="6" fillId="0" borderId="0" applyFont="0" applyFill="0" applyBorder="0" applyAlignment="0" applyProtection="0"/>
    <xf numFmtId="216" fontId="6" fillId="0" borderId="0" applyFont="0" applyFill="0" applyBorder="0" applyAlignment="0" applyProtection="0"/>
    <xf numFmtId="3" fontId="60" fillId="0" borderId="0">
      <alignment horizontal="right" vertical="top"/>
    </xf>
    <xf numFmtId="0" fontId="30" fillId="0" borderId="0" applyNumberFormat="0" applyFont="0" applyFill="0" applyAlignment="0"/>
    <xf numFmtId="0" fontId="88" fillId="0" borderId="0">
      <alignment horizontal="justify" vertical="top"/>
    </xf>
    <xf numFmtId="0" fontId="22" fillId="26" borderId="0" applyNumberFormat="0" applyBorder="0" applyAlignment="0" applyProtection="0"/>
    <xf numFmtId="0" fontId="33" fillId="0" borderId="0"/>
    <xf numFmtId="0" fontId="79" fillId="17"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20" borderId="0" applyNumberFormat="0" applyBorder="0" applyAlignment="0" applyProtection="0"/>
    <xf numFmtId="0" fontId="9" fillId="0" borderId="0">
      <alignment horizontal="left"/>
    </xf>
    <xf numFmtId="37" fontId="100" fillId="0" borderId="0"/>
    <xf numFmtId="0" fontId="101" fillId="0" borderId="18" applyNumberFormat="0" applyFont="0" applyFill="0" applyBorder="0" applyAlignment="0">
      <alignment horizontal="center"/>
    </xf>
    <xf numFmtId="191" fontId="61" fillId="0" borderId="0"/>
    <xf numFmtId="217" fontId="40" fillId="0" borderId="0"/>
    <xf numFmtId="0" fontId="6" fillId="0" borderId="0"/>
    <xf numFmtId="0" fontId="9" fillId="0" borderId="0"/>
    <xf numFmtId="0" fontId="9" fillId="0" borderId="0"/>
    <xf numFmtId="0" fontId="116" fillId="0" borderId="0"/>
    <xf numFmtId="0" fontId="116" fillId="0" borderId="0"/>
    <xf numFmtId="0" fontId="117" fillId="0" borderId="0"/>
    <xf numFmtId="0" fontId="5" fillId="0" borderId="0"/>
    <xf numFmtId="0" fontId="118" fillId="0" borderId="0"/>
    <xf numFmtId="0" fontId="11" fillId="0" borderId="0"/>
    <xf numFmtId="0" fontId="31" fillId="0" borderId="0"/>
    <xf numFmtId="0" fontId="9" fillId="0" borderId="0"/>
    <xf numFmtId="0" fontId="9" fillId="0" borderId="0"/>
    <xf numFmtId="0" fontId="118" fillId="0" borderId="0"/>
    <xf numFmtId="0" fontId="116" fillId="0" borderId="0"/>
    <xf numFmtId="0" fontId="34" fillId="0" borderId="0"/>
    <xf numFmtId="0" fontId="11" fillId="0" borderId="0"/>
    <xf numFmtId="0" fontId="5" fillId="0" borderId="0"/>
    <xf numFmtId="0" fontId="5" fillId="0" borderId="0"/>
    <xf numFmtId="0" fontId="5" fillId="0" borderId="0"/>
    <xf numFmtId="0" fontId="11" fillId="0" borderId="0"/>
    <xf numFmtId="0" fontId="11" fillId="0" borderId="0"/>
    <xf numFmtId="0" fontId="116" fillId="0" borderId="0"/>
    <xf numFmtId="0" fontId="118" fillId="0" borderId="0"/>
    <xf numFmtId="0" fontId="116" fillId="0" borderId="0"/>
    <xf numFmtId="0" fontId="11" fillId="0" borderId="0"/>
    <xf numFmtId="0" fontId="11" fillId="0" borderId="0"/>
    <xf numFmtId="0" fontId="116" fillId="0" borderId="0"/>
    <xf numFmtId="0" fontId="36" fillId="0" borderId="0"/>
    <xf numFmtId="0" fontId="34" fillId="0" borderId="0"/>
    <xf numFmtId="0" fontId="36" fillId="0" borderId="0"/>
    <xf numFmtId="0" fontId="116" fillId="0" borderId="0"/>
    <xf numFmtId="0" fontId="116" fillId="0" borderId="0"/>
    <xf numFmtId="0" fontId="116" fillId="0" borderId="0"/>
    <xf numFmtId="0" fontId="5" fillId="0" borderId="0"/>
    <xf numFmtId="0" fontId="5" fillId="0" borderId="0"/>
    <xf numFmtId="0" fontId="6" fillId="0" borderId="0"/>
    <xf numFmtId="0" fontId="5" fillId="0" borderId="0"/>
    <xf numFmtId="0" fontId="36" fillId="0" borderId="0"/>
    <xf numFmtId="0" fontId="5" fillId="0" borderId="0"/>
    <xf numFmtId="0" fontId="8" fillId="0" borderId="0"/>
    <xf numFmtId="0" fontId="6" fillId="0" borderId="0"/>
    <xf numFmtId="0" fontId="5" fillId="0" borderId="0"/>
    <xf numFmtId="0" fontId="5" fillId="0" borderId="0"/>
    <xf numFmtId="0" fontId="8" fillId="0" borderId="0"/>
    <xf numFmtId="0" fontId="6" fillId="0" borderId="0"/>
    <xf numFmtId="0" fontId="6" fillId="0" borderId="0"/>
    <xf numFmtId="0" fontId="8" fillId="0" borderId="0"/>
    <xf numFmtId="0" fontId="5" fillId="0" borderId="0"/>
    <xf numFmtId="0" fontId="5" fillId="0" borderId="0"/>
    <xf numFmtId="0" fontId="34" fillId="0" borderId="0"/>
    <xf numFmtId="0" fontId="10" fillId="0" borderId="0"/>
    <xf numFmtId="0" fontId="8" fillId="0" borderId="0"/>
    <xf numFmtId="0" fontId="6" fillId="0" borderId="0"/>
    <xf numFmtId="0" fontId="6" fillId="0" borderId="0"/>
    <xf numFmtId="0" fontId="34" fillId="0" borderId="0"/>
    <xf numFmtId="0" fontId="116" fillId="0" borderId="0"/>
    <xf numFmtId="0" fontId="10" fillId="0" borderId="0"/>
    <xf numFmtId="0" fontId="11" fillId="0" borderId="0"/>
    <xf numFmtId="0" fontId="5" fillId="0" borderId="0"/>
    <xf numFmtId="0" fontId="12" fillId="0" borderId="0"/>
    <xf numFmtId="0" fontId="12" fillId="0" borderId="0"/>
    <xf numFmtId="0" fontId="57" fillId="0" borderId="0"/>
    <xf numFmtId="0" fontId="116" fillId="0" borderId="0"/>
    <xf numFmtId="0" fontId="5" fillId="0" borderId="0"/>
    <xf numFmtId="0" fontId="8" fillId="0" borderId="0"/>
    <xf numFmtId="0" fontId="118" fillId="0" borderId="0"/>
    <xf numFmtId="0" fontId="10" fillId="0" borderId="0"/>
    <xf numFmtId="0" fontId="6" fillId="0" borderId="0"/>
    <xf numFmtId="0" fontId="5" fillId="0" borderId="0"/>
    <xf numFmtId="0" fontId="10" fillId="0" borderId="0"/>
    <xf numFmtId="0" fontId="10" fillId="0" borderId="0"/>
    <xf numFmtId="0" fontId="5" fillId="0" borderId="0"/>
    <xf numFmtId="0" fontId="6" fillId="0" borderId="0"/>
    <xf numFmtId="0" fontId="5" fillId="0" borderId="0"/>
    <xf numFmtId="0" fontId="34" fillId="0" borderId="0"/>
    <xf numFmtId="0" fontId="5" fillId="0" borderId="0"/>
    <xf numFmtId="0" fontId="5" fillId="0" borderId="0"/>
    <xf numFmtId="0" fontId="11" fillId="0" borderId="0"/>
    <xf numFmtId="0" fontId="118" fillId="0" borderId="0"/>
    <xf numFmtId="0" fontId="116" fillId="0" borderId="0"/>
    <xf numFmtId="0" fontId="5" fillId="0" borderId="0"/>
    <xf numFmtId="0" fontId="5" fillId="0" borderId="0"/>
    <xf numFmtId="0" fontId="11" fillId="0" borderId="0"/>
    <xf numFmtId="0" fontId="5" fillId="0" borderId="0"/>
    <xf numFmtId="0" fontId="116" fillId="0" borderId="0"/>
    <xf numFmtId="0" fontId="5" fillId="0" borderId="0"/>
    <xf numFmtId="0" fontId="116" fillId="0" borderId="0"/>
    <xf numFmtId="0" fontId="11" fillId="0" borderId="0"/>
    <xf numFmtId="0" fontId="5" fillId="0" borderId="0"/>
    <xf numFmtId="0" fontId="116" fillId="0" borderId="0"/>
    <xf numFmtId="0" fontId="11" fillId="0" borderId="0"/>
    <xf numFmtId="0" fontId="11" fillId="0" borderId="0"/>
    <xf numFmtId="0" fontId="11" fillId="0" borderId="0"/>
    <xf numFmtId="0" fontId="5" fillId="0" borderId="0"/>
    <xf numFmtId="0" fontId="116" fillId="0" borderId="0"/>
    <xf numFmtId="0" fontId="31" fillId="0" borderId="0"/>
    <xf numFmtId="0" fontId="34" fillId="0" borderId="0"/>
    <xf numFmtId="0" fontId="9" fillId="0" borderId="0"/>
    <xf numFmtId="0" fontId="116" fillId="0" borderId="0"/>
    <xf numFmtId="0" fontId="116" fillId="0" borderId="0"/>
    <xf numFmtId="0" fontId="12" fillId="0" borderId="0"/>
    <xf numFmtId="0" fontId="9" fillId="0" borderId="0"/>
    <xf numFmtId="0" fontId="5" fillId="0" borderId="0"/>
    <xf numFmtId="0" fontId="5"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6" fillId="0" borderId="0"/>
    <xf numFmtId="0" fontId="116" fillId="0" borderId="0"/>
    <xf numFmtId="0" fontId="36" fillId="0" borderId="0"/>
    <xf numFmtId="0" fontId="36" fillId="0" borderId="0"/>
    <xf numFmtId="0" fontId="5" fillId="0" borderId="0"/>
    <xf numFmtId="0" fontId="5" fillId="0" borderId="0"/>
    <xf numFmtId="0" fontId="34" fillId="0" borderId="0"/>
    <xf numFmtId="0" fontId="116" fillId="0" borderId="0"/>
    <xf numFmtId="0" fontId="34" fillId="0" borderId="0"/>
    <xf numFmtId="0" fontId="116" fillId="0" borderId="0"/>
    <xf numFmtId="0" fontId="116" fillId="0" borderId="0"/>
    <xf numFmtId="0" fontId="116" fillId="0" borderId="0"/>
    <xf numFmtId="0" fontId="5" fillId="0" borderId="0"/>
    <xf numFmtId="0" fontId="11" fillId="0" borderId="0"/>
    <xf numFmtId="0" fontId="117" fillId="0" borderId="0"/>
    <xf numFmtId="0" fontId="6" fillId="0" borderId="0"/>
    <xf numFmtId="0" fontId="119" fillId="0" borderId="0"/>
    <xf numFmtId="0" fontId="36" fillId="0" borderId="0"/>
    <xf numFmtId="0" fontId="11" fillId="0" borderId="0"/>
    <xf numFmtId="0" fontId="11" fillId="0" borderId="0"/>
    <xf numFmtId="0" fontId="116" fillId="0" borderId="0"/>
    <xf numFmtId="0" fontId="116" fillId="0" borderId="0"/>
    <xf numFmtId="0" fontId="11" fillId="0" borderId="0"/>
    <xf numFmtId="0" fontId="11" fillId="0" borderId="0"/>
    <xf numFmtId="0" fontId="11" fillId="0" borderId="0"/>
    <xf numFmtId="0" fontId="116" fillId="0" borderId="0"/>
    <xf numFmtId="0" fontId="11" fillId="0" borderId="0"/>
    <xf numFmtId="0" fontId="11" fillId="0" borderId="0"/>
    <xf numFmtId="0" fontId="5" fillId="0" borderId="0"/>
    <xf numFmtId="0" fontId="11" fillId="0" borderId="0"/>
    <xf numFmtId="0" fontId="116" fillId="0" borderId="0"/>
    <xf numFmtId="0" fontId="116" fillId="0" borderId="0"/>
    <xf numFmtId="0" fontId="57" fillId="0" borderId="0"/>
    <xf numFmtId="0" fontId="11" fillId="0" borderId="0"/>
    <xf numFmtId="0" fontId="116" fillId="0" borderId="0"/>
    <xf numFmtId="0" fontId="36" fillId="0" borderId="0"/>
    <xf numFmtId="0" fontId="116" fillId="0" borderId="0"/>
    <xf numFmtId="0" fontId="5" fillId="0" borderId="0"/>
    <xf numFmtId="0" fontId="5" fillId="0" borderId="0"/>
    <xf numFmtId="0" fontId="116" fillId="0" borderId="0"/>
    <xf numFmtId="0" fontId="11" fillId="0" borderId="0"/>
    <xf numFmtId="0" fontId="11" fillId="0" borderId="0"/>
    <xf numFmtId="0" fontId="11" fillId="0" borderId="0"/>
    <xf numFmtId="0" fontId="11" fillId="0" borderId="0"/>
    <xf numFmtId="0" fontId="12" fillId="0" borderId="0" applyFill="0" applyProtection="0"/>
    <xf numFmtId="0" fontId="11" fillId="0" borderId="0"/>
    <xf numFmtId="0" fontId="62" fillId="0" borderId="0"/>
    <xf numFmtId="0" fontId="62" fillId="0" borderId="0"/>
    <xf numFmtId="0" fontId="62" fillId="0" borderId="0"/>
    <xf numFmtId="0" fontId="62" fillId="0" borderId="0"/>
    <xf numFmtId="0" fontId="62" fillId="0" borderId="0"/>
    <xf numFmtId="0" fontId="7" fillId="0" borderId="0"/>
    <xf numFmtId="0" fontId="11" fillId="0" borderId="0"/>
    <xf numFmtId="0" fontId="35" fillId="0" borderId="0"/>
    <xf numFmtId="0" fontId="12" fillId="0" borderId="0"/>
    <xf numFmtId="0" fontId="11" fillId="0" borderId="0"/>
    <xf numFmtId="0" fontId="8" fillId="0" borderId="0"/>
    <xf numFmtId="0" fontId="8" fillId="0" borderId="0"/>
    <xf numFmtId="0" fontId="120" fillId="0" borderId="0"/>
    <xf numFmtId="0" fontId="121" fillId="0" borderId="0"/>
    <xf numFmtId="0" fontId="122" fillId="0" borderId="0"/>
    <xf numFmtId="0" fontId="123" fillId="0" borderId="0"/>
    <xf numFmtId="0" fontId="26" fillId="0" borderId="0"/>
    <xf numFmtId="0" fontId="5" fillId="0" borderId="0"/>
    <xf numFmtId="0" fontId="11" fillId="0" borderId="0"/>
    <xf numFmtId="0" fontId="5" fillId="0" borderId="0"/>
    <xf numFmtId="0" fontId="5" fillId="0" borderId="0"/>
    <xf numFmtId="0" fontId="5" fillId="0" borderId="0"/>
    <xf numFmtId="0" fontId="62" fillId="0" borderId="0"/>
    <xf numFmtId="0" fontId="34" fillId="0" borderId="0"/>
    <xf numFmtId="0" fontId="62" fillId="0" borderId="0"/>
    <xf numFmtId="0" fontId="62" fillId="0" borderId="0"/>
    <xf numFmtId="0" fontId="118" fillId="0" borderId="0"/>
    <xf numFmtId="0" fontId="118" fillId="0" borderId="0"/>
    <xf numFmtId="0" fontId="121" fillId="0" borderId="0"/>
    <xf numFmtId="0" fontId="120" fillId="0" borderId="0"/>
    <xf numFmtId="0" fontId="11" fillId="0" borderId="0"/>
    <xf numFmtId="0" fontId="11" fillId="0" borderId="0"/>
    <xf numFmtId="0" fontId="11" fillId="0" borderId="0"/>
    <xf numFmtId="0" fontId="62" fillId="0" borderId="0"/>
    <xf numFmtId="0" fontId="62" fillId="0" borderId="0"/>
    <xf numFmtId="0" fontId="62" fillId="0" borderId="0"/>
    <xf numFmtId="0" fontId="62" fillId="0" borderId="0"/>
    <xf numFmtId="0" fontId="62" fillId="0" borderId="0"/>
    <xf numFmtId="0" fontId="116" fillId="0" borderId="0"/>
    <xf numFmtId="0" fontId="116" fillId="0" borderId="0"/>
    <xf numFmtId="0" fontId="5" fillId="0" borderId="0"/>
    <xf numFmtId="0" fontId="10" fillId="0" borderId="0"/>
    <xf numFmtId="0" fontId="10" fillId="0" borderId="0"/>
    <xf numFmtId="0" fontId="11" fillId="0" borderId="0"/>
    <xf numFmtId="0" fontId="11" fillId="0" borderId="0"/>
    <xf numFmtId="0" fontId="11" fillId="0" borderId="0"/>
    <xf numFmtId="0" fontId="124" fillId="0" borderId="0"/>
    <xf numFmtId="0" fontId="62"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5" fillId="0" borderId="0"/>
    <xf numFmtId="0" fontId="62" fillId="0" borderId="0"/>
    <xf numFmtId="0" fontId="62" fillId="0" borderId="0"/>
    <xf numFmtId="0" fontId="11" fillId="0" borderId="0"/>
    <xf numFmtId="0" fontId="34" fillId="0" borderId="0"/>
    <xf numFmtId="0" fontId="8" fillId="0" borderId="0"/>
    <xf numFmtId="0" fontId="5" fillId="0" borderId="0"/>
    <xf numFmtId="0" fontId="8" fillId="0" borderId="0"/>
    <xf numFmtId="0" fontId="11" fillId="0" borderId="0"/>
    <xf numFmtId="0" fontId="26" fillId="0" borderId="0"/>
    <xf numFmtId="0" fontId="116" fillId="0" borderId="0"/>
    <xf numFmtId="0" fontId="117" fillId="0" borderId="0"/>
    <xf numFmtId="0" fontId="10" fillId="0" borderId="0"/>
    <xf numFmtId="0" fontId="8" fillId="0" borderId="0"/>
    <xf numFmtId="0" fontId="62" fillId="0" borderId="0"/>
    <xf numFmtId="0" fontId="5" fillId="0" borderId="0"/>
    <xf numFmtId="0" fontId="62" fillId="0" borderId="0"/>
    <xf numFmtId="0" fontId="5" fillId="0" borderId="0"/>
    <xf numFmtId="0" fontId="62" fillId="0" borderId="0"/>
    <xf numFmtId="0" fontId="62" fillId="0" borderId="0"/>
    <xf numFmtId="0" fontId="62" fillId="0" borderId="0"/>
    <xf numFmtId="0" fontId="62" fillId="0" borderId="0"/>
    <xf numFmtId="0" fontId="10" fillId="0" borderId="0"/>
    <xf numFmtId="0" fontId="11" fillId="0" borderId="0"/>
    <xf numFmtId="0" fontId="11" fillId="0" borderId="0"/>
    <xf numFmtId="0" fontId="11" fillId="0" borderId="0"/>
    <xf numFmtId="0" fontId="116" fillId="0" borderId="0"/>
    <xf numFmtId="0" fontId="125" fillId="0" borderId="0"/>
    <xf numFmtId="0" fontId="117" fillId="0" borderId="0"/>
    <xf numFmtId="0" fontId="34"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6" fillId="0" borderId="0"/>
    <xf numFmtId="0" fontId="5" fillId="23" borderId="15" applyNumberFormat="0" applyFont="0" applyAlignment="0" applyProtection="0"/>
    <xf numFmtId="166" fontId="63" fillId="0" borderId="0" applyFont="0" applyFill="0" applyBorder="0" applyAlignment="0" applyProtection="0"/>
    <xf numFmtId="165" fontId="63" fillId="0" borderId="0" applyFon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0" fontId="5" fillId="0" borderId="0" applyFont="0" applyFill="0" applyBorder="0" applyAlignment="0" applyProtection="0"/>
    <xf numFmtId="0" fontId="26" fillId="0" borderId="0"/>
    <xf numFmtId="0" fontId="23" fillId="21" borderId="11" applyNumberFormat="0" applyAlignment="0" applyProtection="0"/>
    <xf numFmtId="10"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0" fontId="9" fillId="0" borderId="0" applyNumberFormat="0" applyFill="0" applyBorder="0" applyAlignment="0" applyProtection="0"/>
    <xf numFmtId="0" fontId="102" fillId="0" borderId="0" applyNumberFormat="0" applyFill="0" applyBorder="0" applyAlignment="0" applyProtection="0">
      <alignment vertical="top"/>
      <protection locked="0"/>
    </xf>
    <xf numFmtId="0" fontId="41" fillId="0" borderId="0"/>
    <xf numFmtId="0" fontId="64" fillId="0" borderId="0"/>
    <xf numFmtId="0" fontId="59" fillId="0" borderId="0"/>
    <xf numFmtId="192" fontId="39" fillId="0" borderId="23">
      <alignment horizontal="right" vertical="center"/>
    </xf>
    <xf numFmtId="218" fontId="37" fillId="0" borderId="23">
      <alignment horizontal="right" vertical="center"/>
    </xf>
    <xf numFmtId="218" fontId="37" fillId="0" borderId="23">
      <alignment horizontal="right" vertical="center"/>
    </xf>
    <xf numFmtId="218" fontId="37" fillId="0" borderId="23">
      <alignment horizontal="right" vertical="center"/>
    </xf>
    <xf numFmtId="192" fontId="39" fillId="0" borderId="23">
      <alignment horizontal="right" vertical="center"/>
    </xf>
    <xf numFmtId="164" fontId="10" fillId="0" borderId="23">
      <alignment horizontal="right" vertical="center"/>
    </xf>
    <xf numFmtId="192" fontId="39" fillId="0" borderId="23">
      <alignment horizontal="right" vertical="center"/>
    </xf>
    <xf numFmtId="192" fontId="39" fillId="0" borderId="23">
      <alignment horizontal="right" vertical="center"/>
    </xf>
    <xf numFmtId="218" fontId="37" fillId="0" borderId="23">
      <alignment horizontal="right" vertical="center"/>
    </xf>
    <xf numFmtId="192" fontId="39" fillId="0" borderId="23">
      <alignment horizontal="right" vertical="center"/>
    </xf>
    <xf numFmtId="192" fontId="39" fillId="0" borderId="23">
      <alignment horizontal="right" vertical="center"/>
    </xf>
    <xf numFmtId="164" fontId="10" fillId="0" borderId="23">
      <alignment horizontal="right" vertical="center"/>
    </xf>
    <xf numFmtId="164" fontId="10" fillId="0" borderId="23">
      <alignment horizontal="right" vertical="center"/>
    </xf>
    <xf numFmtId="192" fontId="39" fillId="0" borderId="23">
      <alignment horizontal="right" vertical="center"/>
    </xf>
    <xf numFmtId="192" fontId="39" fillId="0" borderId="23">
      <alignment horizontal="right" vertical="center"/>
    </xf>
    <xf numFmtId="218" fontId="37" fillId="0" borderId="23">
      <alignment horizontal="right" vertical="center"/>
    </xf>
    <xf numFmtId="218" fontId="37" fillId="0" borderId="23">
      <alignment horizontal="right" vertical="center"/>
    </xf>
    <xf numFmtId="201" fontId="88" fillId="0" borderId="1">
      <protection hidden="1"/>
    </xf>
    <xf numFmtId="193" fontId="39" fillId="0" borderId="23">
      <alignment horizontal="center"/>
    </xf>
    <xf numFmtId="219" fontId="37" fillId="0" borderId="23">
      <alignment horizontal="center"/>
    </xf>
    <xf numFmtId="0" fontId="37" fillId="0" borderId="0" applyNumberFormat="0" applyFill="0" applyBorder="0" applyAlignment="0" applyProtection="0"/>
    <xf numFmtId="0" fontId="5" fillId="0" borderId="0" applyNumberFormat="0" applyFill="0" applyBorder="0" applyAlignment="0" applyProtection="0"/>
    <xf numFmtId="0" fontId="103" fillId="0" borderId="0" applyNumberFormat="0" applyFill="0" applyBorder="0" applyAlignment="0" applyProtection="0"/>
    <xf numFmtId="0" fontId="24" fillId="0" borderId="0" applyNumberFormat="0" applyFill="0" applyBorder="0" applyAlignment="0" applyProtection="0"/>
    <xf numFmtId="0" fontId="38" fillId="0" borderId="24" applyNumberFormat="0" applyFill="0" applyAlignment="0" applyProtection="0"/>
    <xf numFmtId="0" fontId="5" fillId="0" borderId="25" applyNumberFormat="0" applyFont="0" applyFill="0" applyAlignment="0" applyProtection="0"/>
    <xf numFmtId="0" fontId="104" fillId="26" borderId="0" applyNumberFormat="0" applyBorder="0" applyAlignment="0" applyProtection="0"/>
    <xf numFmtId="0" fontId="42" fillId="0" borderId="0" applyNumberFormat="0" applyFill="0" applyBorder="0" applyAlignment="0" applyProtection="0"/>
    <xf numFmtId="0" fontId="29" fillId="0" borderId="20">
      <alignment horizontal="center"/>
    </xf>
    <xf numFmtId="169" fontId="39" fillId="0" borderId="0"/>
    <xf numFmtId="220" fontId="37" fillId="0" borderId="0"/>
    <xf numFmtId="171" fontId="39" fillId="0" borderId="18"/>
    <xf numFmtId="221" fontId="37" fillId="0" borderId="18"/>
    <xf numFmtId="0" fontId="65" fillId="27" borderId="18">
      <alignment horizontal="left" vertical="center"/>
    </xf>
    <xf numFmtId="0" fontId="65" fillId="28" borderId="18">
      <alignment horizontal="left" vertical="center"/>
    </xf>
    <xf numFmtId="5" fontId="66" fillId="0" borderId="26">
      <alignment horizontal="left" vertical="top"/>
    </xf>
    <xf numFmtId="5" fontId="40" fillId="0" borderId="27">
      <alignment horizontal="left" vertical="top"/>
    </xf>
    <xf numFmtId="0" fontId="67" fillId="0" borderId="27">
      <alignment horizontal="left" vertical="center"/>
    </xf>
    <xf numFmtId="194" fontId="5" fillId="0" borderId="0" applyFont="0" applyFill="0" applyBorder="0" applyAlignment="0" applyProtection="0"/>
    <xf numFmtId="195" fontId="5" fillId="0" borderId="0" applyFont="0" applyFill="0" applyBorder="0" applyAlignment="0" applyProtection="0"/>
    <xf numFmtId="0" fontId="25" fillId="0" borderId="0" applyNumberFormat="0" applyFill="0" applyBorder="0" applyAlignment="0" applyProtection="0"/>
    <xf numFmtId="0" fontId="68" fillId="0" borderId="0" applyNumberFormat="0" applyFill="0" applyBorder="0" applyAlignment="0" applyProtection="0"/>
    <xf numFmtId="0" fontId="69" fillId="0" borderId="0" applyFont="0" applyFill="0" applyBorder="0" applyAlignment="0" applyProtection="0"/>
    <xf numFmtId="0" fontId="69" fillId="0" borderId="0" applyFont="0" applyFill="0" applyBorder="0" applyAlignment="0" applyProtection="0"/>
    <xf numFmtId="0" fontId="8" fillId="0" borderId="0">
      <alignment vertical="center"/>
    </xf>
    <xf numFmtId="40" fontId="70" fillId="0" borderId="0" applyFont="0" applyFill="0" applyBorder="0" applyAlignment="0" applyProtection="0"/>
    <xf numFmtId="38"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9" fontId="71" fillId="0" borderId="0" applyFont="0" applyFill="0" applyBorder="0" applyAlignment="0" applyProtection="0"/>
    <xf numFmtId="0" fontId="72" fillId="0" borderId="0"/>
    <xf numFmtId="0" fontId="73" fillId="0" borderId="0" applyFont="0" applyFill="0" applyBorder="0" applyAlignment="0" applyProtection="0"/>
    <xf numFmtId="0" fontId="73" fillId="0" borderId="0" applyFont="0" applyFill="0" applyBorder="0" applyAlignment="0" applyProtection="0"/>
    <xf numFmtId="196" fontId="73" fillId="0" borderId="0" applyFont="0" applyFill="0" applyBorder="0" applyAlignment="0" applyProtection="0"/>
    <xf numFmtId="197" fontId="73" fillId="0" borderId="0" applyFont="0" applyFill="0" applyBorder="0" applyAlignment="0" applyProtection="0"/>
    <xf numFmtId="0" fontId="74" fillId="0" borderId="0"/>
    <xf numFmtId="0" fontId="30" fillId="0" borderId="0"/>
    <xf numFmtId="165" fontId="32" fillId="0" borderId="0" applyFont="0" applyFill="0" applyBorder="0" applyAlignment="0" applyProtection="0"/>
    <xf numFmtId="166" fontId="32" fillId="0" borderId="0" applyFont="0" applyFill="0" applyBorder="0" applyAlignment="0" applyProtection="0"/>
    <xf numFmtId="173" fontId="32" fillId="0" borderId="0" applyFont="0" applyFill="0" applyBorder="0" applyAlignment="0" applyProtection="0"/>
    <xf numFmtId="6" fontId="75" fillId="0" borderId="0" applyFont="0" applyFill="0" applyBorder="0" applyAlignment="0" applyProtection="0"/>
    <xf numFmtId="174" fontId="3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43" fontId="7"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5" fillId="0" borderId="0" applyFont="0" applyFill="0" applyBorder="0" applyAlignment="0" applyProtection="0"/>
    <xf numFmtId="43" fontId="4" fillId="0" borderId="0" applyFont="0" applyFill="0" applyBorder="0" applyAlignment="0" applyProtection="0"/>
    <xf numFmtId="0" fontId="4" fillId="0" borderId="0"/>
    <xf numFmtId="0" fontId="34" fillId="0" borderId="0"/>
    <xf numFmtId="0" fontId="3" fillId="0" borderId="0"/>
    <xf numFmtId="0" fontId="11" fillId="0" borderId="0"/>
    <xf numFmtId="0" fontId="4" fillId="0" borderId="0"/>
    <xf numFmtId="0" fontId="5" fillId="0" borderId="0"/>
    <xf numFmtId="0" fontId="3" fillId="0" borderId="0"/>
    <xf numFmtId="0" fontId="7" fillId="0" borderId="0"/>
    <xf numFmtId="0" fontId="3" fillId="0" borderId="0"/>
    <xf numFmtId="0" fontId="7"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43" fontId="12" fillId="0" borderId="0" applyFont="0" applyFill="0" applyBorder="0" applyAlignment="0" applyProtection="0"/>
    <xf numFmtId="43" fontId="12" fillId="0" borderId="0" applyFont="0" applyFill="0" applyBorder="0" applyAlignment="0" applyProtection="0"/>
    <xf numFmtId="0" fontId="3" fillId="0" borderId="0"/>
    <xf numFmtId="43" fontId="12" fillId="0" borderId="0" applyFont="0" applyFill="0" applyBorder="0" applyAlignment="0" applyProtection="0"/>
    <xf numFmtId="43" fontId="12" fillId="0" borderId="0" applyFont="0" applyFill="0" applyBorder="0" applyAlignment="0" applyProtection="0"/>
    <xf numFmtId="167" fontId="35" fillId="0" borderId="0" applyFont="0" applyFill="0" applyBorder="0" applyAlignment="0" applyProtection="0"/>
    <xf numFmtId="0" fontId="3" fillId="0" borderId="0"/>
    <xf numFmtId="43" fontId="12" fillId="0" borderId="0" applyFont="0" applyFill="0" applyBorder="0" applyAlignment="0" applyProtection="0"/>
    <xf numFmtId="0" fontId="3" fillId="0" borderId="0"/>
    <xf numFmtId="0" fontId="4" fillId="0" borderId="0"/>
    <xf numFmtId="0" fontId="4" fillId="0" borderId="0"/>
    <xf numFmtId="0" fontId="4" fillId="0" borderId="0"/>
    <xf numFmtId="0" fontId="4" fillId="0" borderId="0"/>
    <xf numFmtId="167" fontId="35" fillId="0" borderId="0" applyFont="0" applyFill="0" applyBorder="0" applyAlignment="0" applyProtection="0"/>
    <xf numFmtId="0" fontId="3" fillId="0" borderId="0"/>
    <xf numFmtId="43" fontId="4"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0" fontId="3" fillId="0" borderId="0"/>
    <xf numFmtId="0" fontId="3" fillId="0" borderId="0"/>
    <xf numFmtId="43" fontId="12" fillId="0" borderId="0" applyFont="0" applyFill="0" applyBorder="0" applyAlignment="0" applyProtection="0"/>
    <xf numFmtId="0" fontId="3" fillId="0" borderId="0"/>
    <xf numFmtId="0" fontId="3" fillId="0" borderId="0"/>
    <xf numFmtId="0" fontId="3" fillId="0" borderId="0"/>
    <xf numFmtId="166"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167" fontId="35" fillId="0" borderId="0" applyFont="0" applyFill="0" applyBorder="0" applyAlignment="0" applyProtection="0"/>
    <xf numFmtId="43" fontId="12"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5" fillId="0" borderId="0" applyFont="0" applyFill="0" applyBorder="0" applyAlignment="0" applyProtection="0"/>
    <xf numFmtId="43" fontId="12" fillId="0" borderId="0" applyFont="0" applyFill="0" applyBorder="0" applyAlignment="0" applyProtection="0"/>
    <xf numFmtId="0" fontId="3" fillId="0" borderId="0"/>
    <xf numFmtId="43" fontId="4" fillId="0" borderId="0" applyFont="0" applyFill="0" applyBorder="0" applyAlignment="0" applyProtection="0"/>
    <xf numFmtId="0" fontId="3" fillId="0" borderId="0"/>
    <xf numFmtId="43"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12" fillId="0" borderId="0" applyFont="0" applyFill="0" applyBorder="0" applyAlignment="0" applyProtection="0"/>
    <xf numFmtId="43" fontId="12" fillId="0" borderId="0" applyFont="0" applyFill="0" applyBorder="0" applyAlignment="0" applyProtection="0"/>
    <xf numFmtId="167" fontId="35" fillId="0" borderId="0" applyFont="0" applyFill="0" applyBorder="0" applyAlignment="0" applyProtection="0"/>
    <xf numFmtId="0" fontId="3" fillId="0" borderId="0"/>
    <xf numFmtId="0" fontId="3" fillId="0" borderId="0"/>
    <xf numFmtId="166" fontId="12"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5" fillId="0" borderId="0" applyFont="0" applyFill="0" applyBorder="0" applyAlignment="0" applyProtection="0"/>
    <xf numFmtId="43" fontId="4" fillId="0" borderId="0" applyFont="0" applyFill="0" applyBorder="0" applyAlignment="0" applyProtection="0"/>
    <xf numFmtId="0" fontId="3" fillId="0" borderId="0"/>
    <xf numFmtId="166" fontId="12" fillId="0" borderId="0" applyFont="0" applyFill="0" applyBorder="0" applyAlignment="0" applyProtection="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4" fillId="0" borderId="0" applyFont="0" applyFill="0" applyBorder="0" applyAlignment="0" applyProtection="0"/>
    <xf numFmtId="0" fontId="3" fillId="0" borderId="0"/>
    <xf numFmtId="0" fontId="3" fillId="0" borderId="0"/>
    <xf numFmtId="167" fontId="3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12" fillId="0" borderId="0" applyFont="0" applyFill="0" applyBorder="0" applyAlignment="0" applyProtection="0"/>
    <xf numFmtId="0" fontId="4" fillId="0" borderId="0"/>
    <xf numFmtId="0" fontId="4" fillId="0" borderId="0"/>
    <xf numFmtId="43" fontId="12" fillId="0" borderId="0" applyFont="0" applyFill="0" applyBorder="0" applyAlignment="0" applyProtection="0"/>
    <xf numFmtId="0" fontId="3" fillId="0" borderId="0"/>
    <xf numFmtId="0" fontId="3" fillId="0" borderId="0"/>
    <xf numFmtId="0" fontId="3" fillId="0" borderId="0"/>
    <xf numFmtId="0" fontId="3" fillId="0" borderId="0"/>
    <xf numFmtId="167" fontId="3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7" fontId="3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12" fillId="0" borderId="0" applyFont="0" applyFill="0" applyBorder="0" applyAlignment="0" applyProtection="0"/>
    <xf numFmtId="0" fontId="3" fillId="0" borderId="0"/>
    <xf numFmtId="0" fontId="3" fillId="0" borderId="0"/>
    <xf numFmtId="43" fontId="12" fillId="0" borderId="0" applyFont="0" applyFill="0" applyBorder="0" applyAlignment="0" applyProtection="0"/>
    <xf numFmtId="0" fontId="3" fillId="0" borderId="0"/>
    <xf numFmtId="0" fontId="4" fillId="0" borderId="0"/>
    <xf numFmtId="0" fontId="4" fillId="0" borderId="0"/>
    <xf numFmtId="0" fontId="4" fillId="0" borderId="0"/>
    <xf numFmtId="167" fontId="35" fillId="0" borderId="0" applyFont="0" applyFill="0" applyBorder="0" applyAlignment="0" applyProtection="0"/>
    <xf numFmtId="0" fontId="4" fillId="0" borderId="0"/>
    <xf numFmtId="43" fontId="12"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12" fillId="0" borderId="0" applyFont="0" applyFill="0" applyBorder="0" applyAlignment="0" applyProtection="0"/>
    <xf numFmtId="0" fontId="3" fillId="0" borderId="0"/>
    <xf numFmtId="0" fontId="3" fillId="0" borderId="0"/>
    <xf numFmtId="43" fontId="12" fillId="0" borderId="0" applyFont="0" applyFill="0" applyBorder="0" applyAlignment="0" applyProtection="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43"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43" fontId="12" fillId="0" borderId="0" applyFont="0" applyFill="0" applyBorder="0" applyAlignment="0" applyProtection="0"/>
    <xf numFmtId="0" fontId="3" fillId="0" borderId="0"/>
    <xf numFmtId="43" fontId="12" fillId="0" borderId="0" applyFont="0" applyFill="0" applyBorder="0" applyAlignment="0" applyProtection="0"/>
    <xf numFmtId="0" fontId="3" fillId="0" borderId="0"/>
    <xf numFmtId="0" fontId="3" fillId="0" borderId="0"/>
    <xf numFmtId="0" fontId="3" fillId="0" borderId="0"/>
    <xf numFmtId="0" fontId="3" fillId="0" borderId="0"/>
    <xf numFmtId="43" fontId="12" fillId="0" borderId="0" applyFont="0" applyFill="0" applyBorder="0" applyAlignment="0" applyProtection="0"/>
    <xf numFmtId="43" fontId="12" fillId="0" borderId="0" applyFont="0" applyFill="0" applyBorder="0" applyAlignment="0" applyProtection="0"/>
    <xf numFmtId="167" fontId="35" fillId="0" borderId="0" applyFont="0" applyFill="0" applyBorder="0" applyAlignment="0" applyProtection="0"/>
    <xf numFmtId="0" fontId="3" fillId="0" borderId="0"/>
    <xf numFmtId="43"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7" fontId="35" fillId="0" borderId="0" applyFont="0" applyFill="0" applyBorder="0" applyAlignment="0" applyProtection="0"/>
    <xf numFmtId="43" fontId="4" fillId="0" borderId="0" applyFont="0" applyFill="0" applyBorder="0" applyAlignment="0" applyProtection="0"/>
    <xf numFmtId="0" fontId="3" fillId="0" borderId="0"/>
    <xf numFmtId="166"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12" fillId="0" borderId="0" applyFont="0" applyFill="0" applyBorder="0" applyAlignment="0" applyProtection="0"/>
    <xf numFmtId="0" fontId="3" fillId="0" borderId="0"/>
    <xf numFmtId="0" fontId="3" fillId="0" borderId="0"/>
    <xf numFmtId="0" fontId="3" fillId="0" borderId="0"/>
    <xf numFmtId="43" fontId="4" fillId="0" borderId="0" applyFont="0" applyFill="0" applyBorder="0" applyAlignment="0" applyProtection="0"/>
    <xf numFmtId="0" fontId="3" fillId="0" borderId="0"/>
    <xf numFmtId="0" fontId="3" fillId="0" borderId="0"/>
    <xf numFmtId="167" fontId="35" fillId="0" borderId="0" applyFont="0" applyFill="0" applyBorder="0" applyAlignment="0" applyProtection="0"/>
    <xf numFmtId="0" fontId="3" fillId="0" borderId="0"/>
    <xf numFmtId="0" fontId="3" fillId="0" borderId="0"/>
    <xf numFmtId="0" fontId="3" fillId="0" borderId="0"/>
    <xf numFmtId="43" fontId="12" fillId="0" borderId="0" applyFont="0" applyFill="0" applyBorder="0" applyAlignment="0" applyProtection="0"/>
    <xf numFmtId="0" fontId="4" fillId="0" borderId="0"/>
    <xf numFmtId="0" fontId="4" fillId="0" borderId="0"/>
    <xf numFmtId="167" fontId="3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4" fillId="0" borderId="0"/>
    <xf numFmtId="0" fontId="9" fillId="0" borderId="0"/>
    <xf numFmtId="166" fontId="13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1" fontId="3" fillId="0" borderId="0" applyFont="0" applyFill="0" applyBorder="0" applyAlignment="0" applyProtection="0"/>
    <xf numFmtId="0" fontId="3" fillId="0" borderId="0"/>
    <xf numFmtId="166" fontId="4" fillId="0" borderId="0"/>
    <xf numFmtId="165" fontId="6"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6" fontId="5"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1" fillId="0" borderId="0" applyFont="0" applyFill="0" applyBorder="0" applyAlignment="0" applyProtection="0"/>
    <xf numFmtId="166" fontId="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57"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1" fillId="0" borderId="0" applyFont="0" applyFill="0" applyBorder="0" applyAlignment="0" applyProtection="0"/>
    <xf numFmtId="166" fontId="12" fillId="0" borderId="0" applyFont="0" applyFill="0" applyBorder="0" applyAlignment="0" applyProtection="0"/>
    <xf numFmtId="166" fontId="11" fillId="0" borderId="0" applyFont="0" applyFill="0" applyBorder="0" applyAlignment="0" applyProtection="0"/>
    <xf numFmtId="166" fontId="12" fillId="0" borderId="0" applyFont="0" applyFill="0" applyBorder="0" applyAlignment="0" applyProtection="0"/>
    <xf numFmtId="166" fontId="34" fillId="0" borderId="0" applyFont="0" applyFill="0" applyBorder="0" applyAlignment="0" applyProtection="0"/>
    <xf numFmtId="166" fontId="3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9" fillId="0" borderId="0" applyFont="0" applyFill="0" applyBorder="0" applyAlignment="0" applyProtection="0"/>
    <xf numFmtId="166" fontId="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2"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9"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2"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5" fillId="0" borderId="0" applyFont="0" applyFill="0" applyBorder="0" applyAlignment="0" applyProtection="0"/>
    <xf numFmtId="166" fontId="12" fillId="0" borderId="0" applyFont="0" applyFill="0" applyBorder="0" applyAlignment="0" applyProtection="0"/>
    <xf numFmtId="166" fontId="9" fillId="0" borderId="0" applyFont="0" applyFill="0" applyBorder="0" applyAlignment="0" applyProtection="0"/>
    <xf numFmtId="166" fontId="12" fillId="0" borderId="0" applyFont="0" applyFill="0" applyBorder="0" applyAlignment="0" applyProtection="0"/>
    <xf numFmtId="166" fontId="11" fillId="0" borderId="0" applyFont="0" applyFill="0" applyBorder="0" applyAlignment="0" applyProtection="0"/>
    <xf numFmtId="166" fontId="5"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66" fontId="12" fillId="0" borderId="0" applyFont="0" applyFill="0" applyBorder="0" applyAlignment="0" applyProtection="0"/>
    <xf numFmtId="166" fontId="11" fillId="0" borderId="0" applyFont="0" applyFill="0" applyBorder="0" applyAlignment="0" applyProtection="0"/>
    <xf numFmtId="166" fontId="5" fillId="0" borderId="0" applyFont="0" applyFill="0" applyBorder="0" applyAlignment="0" applyProtection="0"/>
    <xf numFmtId="166" fontId="6" fillId="0" borderId="0" applyFont="0" applyFill="0" applyBorder="0" applyAlignment="0" applyProtection="0"/>
    <xf numFmtId="166" fontId="3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134" fillId="0" borderId="0" applyFont="0" applyFill="0" applyBorder="0" applyAlignment="0" applyProtection="0"/>
    <xf numFmtId="166" fontId="7" fillId="0" borderId="0" applyFont="0" applyFill="0" applyBorder="0" applyAlignment="0" applyProtection="0"/>
    <xf numFmtId="166" fontId="3" fillId="0" borderId="0" applyFont="0" applyFill="0" applyBorder="0" applyAlignment="0" applyProtection="0"/>
    <xf numFmtId="166" fontId="3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34" fillId="0" borderId="0" applyFont="0" applyFill="0" applyBorder="0" applyAlignment="0" applyProtection="0"/>
    <xf numFmtId="165" fontId="3" fillId="0" borderId="0" applyFont="0" applyFill="0" applyBorder="0" applyAlignment="0" applyProtection="0"/>
    <xf numFmtId="166" fontId="4" fillId="0" borderId="0"/>
    <xf numFmtId="166" fontId="134" fillId="0" borderId="0" applyFont="0" applyFill="0" applyBorder="0" applyAlignment="0" applyProtection="0"/>
    <xf numFmtId="166"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5"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cellStyleXfs>
  <cellXfs count="215">
    <xf numFmtId="0" fontId="0" fillId="0" borderId="0" xfId="0"/>
    <xf numFmtId="0" fontId="110" fillId="0" borderId="0" xfId="438" applyFont="1" applyAlignment="1">
      <alignment vertical="center" wrapText="1"/>
    </xf>
    <xf numFmtId="43" fontId="110" fillId="0" borderId="18" xfId="527" applyNumberFormat="1" applyFont="1" applyBorder="1" applyAlignment="1">
      <alignment horizontal="center" vertical="center" wrapText="1"/>
    </xf>
    <xf numFmtId="43" fontId="112" fillId="0" borderId="23" xfId="527" applyNumberFormat="1" applyFont="1" applyBorder="1" applyAlignment="1">
      <alignment horizontal="right" vertical="center" wrapText="1"/>
    </xf>
    <xf numFmtId="43" fontId="110" fillId="0" borderId="23" xfId="527" applyNumberFormat="1" applyFont="1" applyBorder="1" applyAlignment="1">
      <alignment horizontal="center" vertical="center" wrapText="1"/>
    </xf>
    <xf numFmtId="0" fontId="110" fillId="0" borderId="17" xfId="438" applyFont="1" applyBorder="1" applyAlignment="1">
      <alignment vertical="center" wrapText="1"/>
    </xf>
    <xf numFmtId="0" fontId="110" fillId="0" borderId="28" xfId="438" applyFont="1" applyBorder="1" applyAlignment="1">
      <alignment vertical="center" wrapText="1"/>
    </xf>
    <xf numFmtId="43" fontId="112" fillId="0" borderId="18" xfId="527" applyNumberFormat="1" applyFont="1" applyBorder="1" applyAlignment="1">
      <alignment horizontal="center" vertical="center" wrapText="1"/>
    </xf>
    <xf numFmtId="43" fontId="110" fillId="0" borderId="18" xfId="438" applyNumberFormat="1" applyFont="1" applyBorder="1" applyAlignment="1">
      <alignment horizontal="center" vertical="center" wrapText="1"/>
    </xf>
    <xf numFmtId="37" fontId="26" fillId="0" borderId="18" xfId="527" quotePrefix="1" applyNumberFormat="1" applyFont="1" applyBorder="1" applyAlignment="1">
      <alignment horizontal="center" vertical="center" wrapText="1"/>
    </xf>
    <xf numFmtId="4" fontId="26" fillId="0" borderId="18" xfId="527" quotePrefix="1" applyNumberFormat="1" applyFont="1" applyBorder="1" applyAlignment="1">
      <alignment horizontal="center" vertical="center" wrapText="1"/>
    </xf>
    <xf numFmtId="37" fontId="26" fillId="0" borderId="18" xfId="527" quotePrefix="1" applyNumberFormat="1" applyFont="1" applyBorder="1" applyAlignment="1">
      <alignment horizontal="right" vertical="center" wrapText="1"/>
    </xf>
    <xf numFmtId="0" fontId="112" fillId="0" borderId="0" xfId="438" applyFont="1" applyAlignment="1">
      <alignment vertical="center" wrapText="1"/>
    </xf>
    <xf numFmtId="0" fontId="126" fillId="0" borderId="18" xfId="438" applyFont="1" applyBorder="1" applyAlignment="1">
      <alignment horizontal="center" vertical="center"/>
    </xf>
    <xf numFmtId="0" fontId="126" fillId="0" borderId="18" xfId="438" applyFont="1" applyBorder="1" applyAlignment="1">
      <alignment horizontal="left" vertical="center"/>
    </xf>
    <xf numFmtId="168" fontId="110" fillId="0" borderId="18" xfId="438" applyNumberFormat="1" applyFont="1" applyBorder="1" applyAlignment="1">
      <alignment horizontal="right" vertical="center" wrapText="1"/>
    </xf>
    <xf numFmtId="4" fontId="126" fillId="0" borderId="18" xfId="438" applyNumberFormat="1" applyFont="1" applyBorder="1" applyAlignment="1">
      <alignment horizontal="right" vertical="center" wrapText="1"/>
    </xf>
    <xf numFmtId="43" fontId="126" fillId="0" borderId="18" xfId="438" applyNumberFormat="1" applyFont="1" applyBorder="1" applyAlignment="1">
      <alignment horizontal="center" vertical="center" wrapText="1"/>
    </xf>
    <xf numFmtId="43" fontId="110" fillId="0" borderId="18" xfId="438" applyNumberFormat="1" applyFont="1" applyBorder="1" applyAlignment="1">
      <alignment horizontal="right" vertical="center" wrapText="1"/>
    </xf>
    <xf numFmtId="0" fontId="126" fillId="0" borderId="0" xfId="438" applyFont="1" applyAlignment="1">
      <alignment vertical="center" wrapText="1"/>
    </xf>
    <xf numFmtId="0" fontId="110" fillId="0" borderId="18" xfId="438" applyFont="1" applyBorder="1" applyAlignment="1">
      <alignment horizontal="center" vertical="center"/>
    </xf>
    <xf numFmtId="0" fontId="110" fillId="0" borderId="18" xfId="438" applyFont="1" applyBorder="1" applyAlignment="1">
      <alignment vertical="center" wrapText="1"/>
    </xf>
    <xf numFmtId="4" fontId="110" fillId="0" borderId="18" xfId="438" applyNumberFormat="1" applyFont="1" applyBorder="1" applyAlignment="1">
      <alignment horizontal="right" vertical="center" wrapText="1"/>
    </xf>
    <xf numFmtId="0" fontId="112" fillId="0" borderId="18" xfId="438" applyFont="1" applyBorder="1" applyAlignment="1">
      <alignment horizontal="center" vertical="center"/>
    </xf>
    <xf numFmtId="0" fontId="112" fillId="0" borderId="18" xfId="438" applyFont="1" applyBorder="1" applyAlignment="1">
      <alignment vertical="center" wrapText="1"/>
    </xf>
    <xf numFmtId="168" fontId="112" fillId="0" borderId="18" xfId="438" applyNumberFormat="1" applyFont="1" applyBorder="1" applyAlignment="1">
      <alignment horizontal="right" vertical="center" wrapText="1"/>
    </xf>
    <xf numFmtId="4" fontId="112" fillId="0" borderId="18" xfId="438" applyNumberFormat="1" applyFont="1" applyBorder="1" applyAlignment="1">
      <alignment horizontal="right" vertical="center" wrapText="1"/>
    </xf>
    <xf numFmtId="43" fontId="112" fillId="0" borderId="18" xfId="438" applyNumberFormat="1" applyFont="1" applyBorder="1" applyAlignment="1">
      <alignment horizontal="center" vertical="center" wrapText="1"/>
    </xf>
    <xf numFmtId="43" fontId="112" fillId="0" borderId="18" xfId="438" applyNumberFormat="1" applyFont="1" applyBorder="1" applyAlignment="1">
      <alignment horizontal="right" vertical="center" wrapText="1"/>
    </xf>
    <xf numFmtId="0" fontId="113" fillId="0" borderId="0" xfId="438" applyFont="1" applyAlignment="1">
      <alignment vertical="center" wrapText="1"/>
    </xf>
    <xf numFmtId="0" fontId="113" fillId="0" borderId="18" xfId="438" applyFont="1" applyBorder="1" applyAlignment="1">
      <alignment horizontal="center" vertical="center"/>
    </xf>
    <xf numFmtId="0" fontId="113" fillId="0" borderId="18" xfId="438" applyFont="1" applyBorder="1" applyAlignment="1">
      <alignment vertical="center" wrapText="1"/>
    </xf>
    <xf numFmtId="43" fontId="112" fillId="0" borderId="0" xfId="438" applyNumberFormat="1" applyFont="1" applyAlignment="1">
      <alignment vertical="center" wrapText="1"/>
    </xf>
    <xf numFmtId="4" fontId="112" fillId="29" borderId="18" xfId="438" applyNumberFormat="1" applyFont="1" applyFill="1" applyBorder="1" applyAlignment="1">
      <alignment horizontal="right" vertical="center" wrapText="1"/>
    </xf>
    <xf numFmtId="0" fontId="112" fillId="0" borderId="18" xfId="438" applyFont="1" applyBorder="1" applyAlignment="1">
      <alignment horizontal="left" vertical="center" wrapText="1"/>
    </xf>
    <xf numFmtId="0" fontId="112" fillId="0" borderId="18" xfId="438" applyFont="1" applyBorder="1" applyAlignment="1">
      <alignment horizontal="center" vertical="center" wrapText="1"/>
    </xf>
    <xf numFmtId="0" fontId="113" fillId="0" borderId="18" xfId="438" applyFont="1" applyBorder="1" applyAlignment="1">
      <alignment horizontal="left" vertical="center" wrapText="1"/>
    </xf>
    <xf numFmtId="0" fontId="113" fillId="0" borderId="18" xfId="438" applyFont="1" applyBorder="1" applyAlignment="1">
      <alignment horizontal="center" vertical="center" wrapText="1"/>
    </xf>
    <xf numFmtId="0" fontId="111" fillId="0" borderId="0" xfId="438" applyFont="1" applyAlignment="1">
      <alignment vertical="center" wrapText="1"/>
    </xf>
    <xf numFmtId="0" fontId="110" fillId="0" borderId="18" xfId="438" applyFont="1" applyBorder="1" applyAlignment="1">
      <alignment horizontal="left" vertical="center" wrapText="1"/>
    </xf>
    <xf numFmtId="0" fontId="110" fillId="0" borderId="18" xfId="438" applyFont="1" applyBorder="1" applyAlignment="1">
      <alignment horizontal="center" vertical="center" wrapText="1"/>
    </xf>
    <xf numFmtId="0" fontId="112" fillId="0" borderId="0" xfId="438" applyFont="1" applyAlignment="1">
      <alignment horizontal="center" vertical="center" wrapText="1"/>
    </xf>
    <xf numFmtId="168" fontId="112" fillId="0" borderId="0" xfId="438" applyNumberFormat="1" applyFont="1" applyAlignment="1">
      <alignment horizontal="right" vertical="center" wrapText="1"/>
    </xf>
    <xf numFmtId="4" fontId="112" fillId="0" borderId="0" xfId="438" applyNumberFormat="1" applyFont="1" applyAlignment="1">
      <alignment vertical="center" wrapText="1"/>
    </xf>
    <xf numFmtId="43" fontId="112" fillId="0" borderId="0" xfId="438" applyNumberFormat="1" applyFont="1" applyAlignment="1">
      <alignment horizontal="right" vertical="center" wrapText="1"/>
    </xf>
    <xf numFmtId="0" fontId="112" fillId="0" borderId="18" xfId="0" applyFont="1" applyBorder="1"/>
    <xf numFmtId="0" fontId="110" fillId="0" borderId="18" xfId="0" applyFont="1" applyBorder="1"/>
    <xf numFmtId="0" fontId="4" fillId="30" borderId="18" xfId="315" applyFont="1" applyFill="1" applyBorder="1" applyAlignment="1">
      <alignment horizontal="center" vertical="center" wrapText="1"/>
    </xf>
    <xf numFmtId="0" fontId="112" fillId="0" borderId="18" xfId="0" applyFont="1" applyBorder="1" applyAlignment="1">
      <alignment horizontal="center" vertical="center"/>
    </xf>
    <xf numFmtId="0" fontId="112" fillId="30" borderId="0" xfId="0" applyFont="1" applyFill="1"/>
    <xf numFmtId="0" fontId="112" fillId="30" borderId="0" xfId="0" applyFont="1" applyFill="1" applyAlignment="1">
      <alignment horizontal="center" vertical="center"/>
    </xf>
    <xf numFmtId="4" fontId="110" fillId="30" borderId="18" xfId="528" applyNumberFormat="1" applyFont="1" applyFill="1" applyBorder="1" applyAlignment="1">
      <alignment horizontal="center" vertical="center"/>
    </xf>
    <xf numFmtId="4" fontId="110" fillId="30" borderId="18" xfId="528" applyNumberFormat="1" applyFont="1" applyFill="1" applyBorder="1" applyAlignment="1">
      <alignment horizontal="center" vertical="center" wrapText="1"/>
    </xf>
    <xf numFmtId="0" fontId="110" fillId="30" borderId="18" xfId="391" applyFont="1" applyFill="1" applyBorder="1" applyAlignment="1">
      <alignment horizontal="center" vertical="center" wrapText="1"/>
    </xf>
    <xf numFmtId="0" fontId="110" fillId="30" borderId="0" xfId="0" applyFont="1" applyFill="1" applyAlignment="1">
      <alignment horizontal="center" vertical="center"/>
    </xf>
    <xf numFmtId="0" fontId="130" fillId="30" borderId="18" xfId="315" applyFont="1" applyFill="1" applyBorder="1" applyAlignment="1">
      <alignment horizontal="center" vertical="center" wrapText="1"/>
    </xf>
    <xf numFmtId="0" fontId="133" fillId="30" borderId="18" xfId="315" applyFont="1" applyFill="1" applyBorder="1" applyAlignment="1">
      <alignment horizontal="center" vertical="center" wrapText="1"/>
    </xf>
    <xf numFmtId="0" fontId="126" fillId="30" borderId="18" xfId="0" applyFont="1" applyFill="1" applyBorder="1" applyAlignment="1">
      <alignment vertical="center"/>
    </xf>
    <xf numFmtId="0" fontId="126" fillId="30" borderId="0" xfId="0" applyFont="1" applyFill="1" applyAlignment="1">
      <alignment vertical="center"/>
    </xf>
    <xf numFmtId="0" fontId="110" fillId="30" borderId="18" xfId="0" applyFont="1" applyFill="1" applyBorder="1" applyAlignment="1">
      <alignment horizontal="center" vertical="center"/>
    </xf>
    <xf numFmtId="0" fontId="115" fillId="30" borderId="18" xfId="315" applyFont="1" applyFill="1" applyBorder="1" applyAlignment="1">
      <alignment horizontal="center" vertical="center" wrapText="1"/>
    </xf>
    <xf numFmtId="0" fontId="128" fillId="30" borderId="18" xfId="315" applyFont="1" applyFill="1" applyBorder="1" applyAlignment="1">
      <alignment horizontal="center" vertical="center" wrapText="1"/>
    </xf>
    <xf numFmtId="0" fontId="110" fillId="30" borderId="18" xfId="0" applyFont="1" applyFill="1" applyBorder="1" applyAlignment="1">
      <alignment vertical="center"/>
    </xf>
    <xf numFmtId="0" fontId="110" fillId="30" borderId="0" xfId="0" applyFont="1" applyFill="1" applyAlignment="1">
      <alignment vertical="center"/>
    </xf>
    <xf numFmtId="0" fontId="115" fillId="30" borderId="18" xfId="315" applyFont="1" applyFill="1" applyBorder="1" applyAlignment="1">
      <alignment vertical="center" wrapText="1"/>
    </xf>
    <xf numFmtId="0" fontId="4" fillId="30" borderId="18" xfId="315" applyFont="1" applyFill="1" applyBorder="1" applyAlignment="1">
      <alignment horizontal="center" vertical="center"/>
    </xf>
    <xf numFmtId="0" fontId="112" fillId="30" borderId="18" xfId="0" applyFont="1" applyFill="1" applyBorder="1"/>
    <xf numFmtId="0" fontId="4" fillId="30" borderId="18" xfId="315" applyFont="1" applyFill="1" applyBorder="1" applyAlignment="1">
      <alignment vertical="center" wrapText="1"/>
    </xf>
    <xf numFmtId="0" fontId="4" fillId="30" borderId="18" xfId="334" applyFont="1" applyFill="1" applyBorder="1" applyAlignment="1">
      <alignment vertical="center" wrapText="1"/>
    </xf>
    <xf numFmtId="0" fontId="115" fillId="30" borderId="18" xfId="315" applyFont="1" applyFill="1" applyBorder="1" applyAlignment="1">
      <alignment horizontal="left" vertical="center"/>
    </xf>
    <xf numFmtId="0" fontId="127" fillId="30" borderId="18" xfId="315" applyFont="1" applyFill="1" applyBorder="1" applyAlignment="1">
      <alignment horizontal="center" vertical="center"/>
    </xf>
    <xf numFmtId="0" fontId="4" fillId="30" borderId="18" xfId="315" applyFont="1" applyFill="1" applyBorder="1" applyAlignment="1">
      <alignment vertical="center"/>
    </xf>
    <xf numFmtId="0" fontId="4" fillId="30" borderId="18" xfId="315" applyFont="1" applyFill="1" applyBorder="1" applyAlignment="1">
      <alignment horizontal="left" vertical="center" wrapText="1"/>
    </xf>
    <xf numFmtId="0" fontId="115" fillId="30" borderId="18" xfId="315" applyFont="1" applyFill="1" applyBorder="1" applyAlignment="1">
      <alignment vertical="center"/>
    </xf>
    <xf numFmtId="0" fontId="110" fillId="30" borderId="18" xfId="0" applyFont="1" applyFill="1" applyBorder="1"/>
    <xf numFmtId="0" fontId="110" fillId="30" borderId="0" xfId="0" applyFont="1" applyFill="1"/>
    <xf numFmtId="0" fontId="112" fillId="30" borderId="18" xfId="0" applyFont="1" applyFill="1" applyBorder="1" applyAlignment="1">
      <alignment horizontal="center" vertical="center"/>
    </xf>
    <xf numFmtId="0" fontId="115" fillId="30" borderId="18" xfId="315" applyFont="1" applyFill="1" applyBorder="1" applyAlignment="1">
      <alignment horizontal="center" vertical="center"/>
    </xf>
    <xf numFmtId="0" fontId="126" fillId="30" borderId="18" xfId="0" applyFont="1" applyFill="1" applyBorder="1"/>
    <xf numFmtId="0" fontId="126" fillId="30" borderId="0" xfId="0" applyFont="1" applyFill="1"/>
    <xf numFmtId="0" fontId="4" fillId="30" borderId="18" xfId="315" applyFont="1" applyFill="1" applyBorder="1" applyAlignment="1">
      <alignment horizontal="center"/>
    </xf>
    <xf numFmtId="0" fontId="4" fillId="30" borderId="18" xfId="1072" applyFont="1" applyFill="1" applyBorder="1" applyAlignment="1">
      <alignment horizontal="center"/>
    </xf>
    <xf numFmtId="0" fontId="4" fillId="30" borderId="18" xfId="1072" applyFont="1" applyFill="1" applyBorder="1" applyAlignment="1">
      <alignment horizontal="center" vertical="center"/>
    </xf>
    <xf numFmtId="0" fontId="130" fillId="30" borderId="18" xfId="315" applyFont="1" applyFill="1" applyBorder="1" applyAlignment="1">
      <alignment horizontal="left" vertical="center" wrapText="1"/>
    </xf>
    <xf numFmtId="0" fontId="115" fillId="30" borderId="18" xfId="315" applyFont="1" applyFill="1" applyBorder="1" applyAlignment="1">
      <alignment horizontal="left" vertical="center" wrapText="1"/>
    </xf>
    <xf numFmtId="1" fontId="4" fillId="30" borderId="18" xfId="315" applyNumberFormat="1" applyFont="1" applyFill="1" applyBorder="1" applyAlignment="1">
      <alignment vertical="center" wrapText="1"/>
    </xf>
    <xf numFmtId="0" fontId="131" fillId="30" borderId="18" xfId="0" applyFont="1" applyFill="1" applyBorder="1" applyAlignment="1">
      <alignment horizontal="center" vertical="center"/>
    </xf>
    <xf numFmtId="0" fontId="132" fillId="30" borderId="18" xfId="315" applyFont="1" applyFill="1" applyBorder="1" applyAlignment="1">
      <alignment horizontal="center" vertical="center"/>
    </xf>
    <xf numFmtId="0" fontId="131" fillId="30" borderId="18" xfId="0" applyFont="1" applyFill="1" applyBorder="1"/>
    <xf numFmtId="0" fontId="131" fillId="30" borderId="0" xfId="0" applyFont="1" applyFill="1"/>
    <xf numFmtId="0" fontId="130" fillId="30" borderId="18" xfId="315" applyFont="1" applyFill="1" applyBorder="1" applyAlignment="1">
      <alignment vertical="center"/>
    </xf>
    <xf numFmtId="168" fontId="120" fillId="30" borderId="18" xfId="0" applyNumberFormat="1" applyFont="1" applyFill="1" applyBorder="1" applyAlignment="1">
      <alignment horizontal="right"/>
    </xf>
    <xf numFmtId="168" fontId="120" fillId="30" borderId="18" xfId="0" applyNumberFormat="1" applyFont="1" applyFill="1" applyBorder="1"/>
    <xf numFmtId="0" fontId="127" fillId="30" borderId="18" xfId="315" applyFont="1" applyFill="1" applyBorder="1" applyAlignment="1">
      <alignment vertical="center"/>
    </xf>
    <xf numFmtId="222" fontId="112" fillId="0" borderId="18" xfId="0" applyNumberFormat="1" applyFont="1" applyBorder="1"/>
    <xf numFmtId="0" fontId="136" fillId="30" borderId="18" xfId="315" applyFont="1" applyFill="1" applyBorder="1" applyAlignment="1">
      <alignment horizontal="center" vertical="center"/>
    </xf>
    <xf numFmtId="170" fontId="136" fillId="30" borderId="18" xfId="1073" applyNumberFormat="1" applyFont="1" applyFill="1" applyBorder="1" applyAlignment="1">
      <alignment horizontal="center" vertical="center"/>
    </xf>
    <xf numFmtId="0" fontId="110" fillId="0" borderId="0" xfId="0" applyFont="1" applyAlignment="1">
      <alignment vertical="center" wrapText="1"/>
    </xf>
    <xf numFmtId="0" fontId="140" fillId="0" borderId="0" xfId="0" applyFont="1"/>
    <xf numFmtId="0" fontId="136" fillId="0" borderId="30" xfId="0" applyFont="1" applyBorder="1" applyAlignment="1">
      <alignment horizontal="center" vertical="center" wrapText="1"/>
    </xf>
    <xf numFmtId="0" fontId="142" fillId="0" borderId="32" xfId="0" applyFont="1" applyBorder="1" applyAlignment="1">
      <alignment horizontal="center" vertical="center"/>
    </xf>
    <xf numFmtId="0" fontId="142" fillId="0" borderId="32" xfId="0" applyFont="1" applyBorder="1" applyAlignment="1">
      <alignment vertical="center" wrapText="1"/>
    </xf>
    <xf numFmtId="43" fontId="4" fillId="0" borderId="32" xfId="665" applyFont="1" applyFill="1" applyBorder="1"/>
    <xf numFmtId="4" fontId="4" fillId="0" borderId="32" xfId="0" applyNumberFormat="1" applyFont="1" applyBorder="1"/>
    <xf numFmtId="4" fontId="135" fillId="0" borderId="32" xfId="0" applyNumberFormat="1" applyFont="1" applyBorder="1"/>
    <xf numFmtId="0" fontId="136" fillId="0" borderId="32" xfId="0" applyFont="1" applyBorder="1"/>
    <xf numFmtId="0" fontId="142" fillId="0" borderId="18" xfId="0" applyFont="1" applyBorder="1" applyAlignment="1">
      <alignment horizontal="center" vertical="center"/>
    </xf>
    <xf numFmtId="0" fontId="142" fillId="0" borderId="18" xfId="0" applyFont="1" applyBorder="1" applyAlignment="1">
      <alignment vertical="center" wrapText="1"/>
    </xf>
    <xf numFmtId="4" fontId="136" fillId="0" borderId="18" xfId="0" applyNumberFormat="1" applyFont="1" applyBorder="1"/>
    <xf numFmtId="43" fontId="135" fillId="0" borderId="18" xfId="665" applyFont="1" applyBorder="1"/>
    <xf numFmtId="4" fontId="140" fillId="0" borderId="0" xfId="0" applyNumberFormat="1" applyFont="1"/>
    <xf numFmtId="43" fontId="140" fillId="0" borderId="0" xfId="665" applyFont="1"/>
    <xf numFmtId="43" fontId="136" fillId="0" borderId="18" xfId="665" applyFont="1" applyBorder="1"/>
    <xf numFmtId="0" fontId="142" fillId="0" borderId="0" xfId="0" applyFont="1"/>
    <xf numFmtId="4" fontId="142" fillId="0" borderId="0" xfId="0" applyNumberFormat="1" applyFont="1"/>
    <xf numFmtId="171" fontId="142" fillId="0" borderId="0" xfId="0" applyNumberFormat="1" applyFont="1"/>
    <xf numFmtId="0" fontId="142" fillId="0" borderId="0" xfId="0" applyFont="1" applyAlignment="1">
      <alignment vertical="center"/>
    </xf>
    <xf numFmtId="223" fontId="140" fillId="0" borderId="0" xfId="0" applyNumberFormat="1" applyFont="1"/>
    <xf numFmtId="170" fontId="112" fillId="0" borderId="18" xfId="716" applyNumberFormat="1" applyFont="1" applyFill="1" applyBorder="1" applyAlignment="1">
      <alignment wrapText="1"/>
    </xf>
    <xf numFmtId="3" fontId="112" fillId="0" borderId="18" xfId="0" applyNumberFormat="1" applyFont="1" applyBorder="1" applyAlignment="1">
      <alignment wrapText="1"/>
    </xf>
    <xf numFmtId="224" fontId="112" fillId="0" borderId="18" xfId="1083" applyNumberFormat="1" applyFont="1" applyBorder="1"/>
    <xf numFmtId="225" fontId="112" fillId="0" borderId="18" xfId="0" applyNumberFormat="1" applyFont="1" applyBorder="1" applyAlignment="1">
      <alignment wrapText="1"/>
    </xf>
    <xf numFmtId="170" fontId="4" fillId="0" borderId="18" xfId="0" applyNumberFormat="1" applyFont="1" applyBorder="1"/>
    <xf numFmtId="3" fontId="4" fillId="0" borderId="18" xfId="0" applyNumberFormat="1" applyFont="1" applyBorder="1"/>
    <xf numFmtId="1" fontId="4" fillId="0" borderId="18" xfId="0" applyNumberFormat="1" applyFont="1" applyBorder="1"/>
    <xf numFmtId="224" fontId="112" fillId="0" borderId="18" xfId="716" applyNumberFormat="1" applyFont="1" applyFill="1" applyBorder="1"/>
    <xf numFmtId="224" fontId="112" fillId="0" borderId="18" xfId="716" applyNumberFormat="1" applyFont="1" applyBorder="1"/>
    <xf numFmtId="0" fontId="143" fillId="30" borderId="18" xfId="0" applyFont="1" applyFill="1" applyBorder="1" applyAlignment="1">
      <alignment horizontal="center" vertical="center"/>
    </xf>
    <xf numFmtId="0" fontId="135" fillId="30" borderId="18" xfId="315" applyFont="1" applyFill="1" applyBorder="1" applyAlignment="1">
      <alignment horizontal="left" vertical="center" wrapText="1"/>
    </xf>
    <xf numFmtId="0" fontId="143" fillId="30" borderId="18" xfId="0" applyFont="1" applyFill="1" applyBorder="1" applyAlignment="1">
      <alignment horizontal="left" vertical="center" wrapText="1"/>
    </xf>
    <xf numFmtId="49" fontId="112" fillId="30" borderId="18" xfId="0" applyNumberFormat="1" applyFont="1" applyFill="1" applyBorder="1" applyAlignment="1">
      <alignment horizontal="right" vertical="center"/>
    </xf>
    <xf numFmtId="49" fontId="110" fillId="30" borderId="18" xfId="315" applyNumberFormat="1" applyFont="1" applyFill="1" applyBorder="1" applyAlignment="1">
      <alignment horizontal="right" vertical="center"/>
    </xf>
    <xf numFmtId="49" fontId="110" fillId="30" borderId="18" xfId="0" applyNumberFormat="1" applyFont="1" applyFill="1" applyBorder="1" applyAlignment="1">
      <alignment horizontal="right" vertical="center"/>
    </xf>
    <xf numFmtId="0" fontId="126" fillId="30" borderId="18" xfId="0" applyFont="1" applyFill="1" applyBorder="1" applyAlignment="1">
      <alignment horizontal="right" vertical="center"/>
    </xf>
    <xf numFmtId="0" fontId="110" fillId="30" borderId="18" xfId="0" applyFont="1" applyFill="1" applyBorder="1" applyAlignment="1">
      <alignment horizontal="right" vertical="center"/>
    </xf>
    <xf numFmtId="0" fontId="112" fillId="0" borderId="18" xfId="0" applyFont="1" applyBorder="1" applyAlignment="1">
      <alignment horizontal="right" vertical="center"/>
    </xf>
    <xf numFmtId="0" fontId="112" fillId="30" borderId="18" xfId="0" applyFont="1" applyFill="1" applyBorder="1" applyAlignment="1">
      <alignment horizontal="right" vertical="center"/>
    </xf>
    <xf numFmtId="0" fontId="120" fillId="0" borderId="18" xfId="0" quotePrefix="1" applyFont="1" applyBorder="1" applyAlignment="1">
      <alignment horizontal="right" vertical="center"/>
    </xf>
    <xf numFmtId="0" fontId="120" fillId="0" borderId="18" xfId="0" applyFont="1" applyBorder="1" applyAlignment="1">
      <alignment horizontal="right" vertical="center"/>
    </xf>
    <xf numFmtId="0" fontId="120" fillId="30" borderId="18" xfId="1074" quotePrefix="1" applyFont="1" applyFill="1" applyBorder="1" applyAlignment="1">
      <alignment horizontal="right" vertical="center"/>
    </xf>
    <xf numFmtId="0" fontId="120" fillId="0" borderId="18" xfId="1075" quotePrefix="1" applyFont="1" applyBorder="1" applyAlignment="1">
      <alignment horizontal="right" vertical="center"/>
    </xf>
    <xf numFmtId="0" fontId="120" fillId="0" borderId="18" xfId="1076" quotePrefix="1" applyFont="1" applyBorder="1" applyAlignment="1">
      <alignment horizontal="right" vertical="center"/>
    </xf>
    <xf numFmtId="0" fontId="120" fillId="0" borderId="18" xfId="1077" quotePrefix="1" applyFont="1" applyBorder="1" applyAlignment="1">
      <alignment horizontal="right" vertical="center"/>
    </xf>
    <xf numFmtId="0" fontId="120" fillId="0" borderId="18" xfId="1078" quotePrefix="1" applyFont="1" applyBorder="1" applyAlignment="1">
      <alignment horizontal="right" vertical="center"/>
    </xf>
    <xf numFmtId="0" fontId="120" fillId="0" borderId="18" xfId="1079" quotePrefix="1" applyFont="1" applyBorder="1" applyAlignment="1">
      <alignment horizontal="right" vertical="center"/>
    </xf>
    <xf numFmtId="0" fontId="120" fillId="30" borderId="18" xfId="1074" applyFont="1" applyFill="1" applyBorder="1" applyAlignment="1">
      <alignment horizontal="right" vertical="center"/>
    </xf>
    <xf numFmtId="0" fontId="120" fillId="30" borderId="18" xfId="1080" quotePrefix="1" applyFont="1" applyFill="1" applyBorder="1" applyAlignment="1">
      <alignment horizontal="right" vertical="center"/>
    </xf>
    <xf numFmtId="0" fontId="120" fillId="0" borderId="18" xfId="1076" applyFont="1" applyBorder="1" applyAlignment="1">
      <alignment horizontal="right" vertical="center"/>
    </xf>
    <xf numFmtId="0" fontId="120" fillId="0" borderId="18" xfId="1079" applyFont="1" applyBorder="1" applyAlignment="1">
      <alignment horizontal="right" vertical="center"/>
    </xf>
    <xf numFmtId="41" fontId="120" fillId="0" borderId="18" xfId="1081" quotePrefix="1" applyFont="1" applyBorder="1" applyAlignment="1">
      <alignment horizontal="right" vertical="center"/>
    </xf>
    <xf numFmtId="0" fontId="120" fillId="0" borderId="18" xfId="1082" applyFont="1" applyBorder="1" applyAlignment="1">
      <alignment horizontal="right" vertical="center"/>
    </xf>
    <xf numFmtId="3" fontId="112" fillId="30" borderId="18" xfId="0" applyNumberFormat="1" applyFont="1" applyFill="1" applyBorder="1" applyAlignment="1">
      <alignment horizontal="right" vertical="center"/>
    </xf>
    <xf numFmtId="170" fontId="112" fillId="0" borderId="18" xfId="716" applyNumberFormat="1" applyFont="1" applyFill="1" applyBorder="1" applyAlignment="1">
      <alignment horizontal="right" vertical="center" wrapText="1"/>
    </xf>
    <xf numFmtId="170" fontId="112" fillId="0" borderId="26" xfId="716" applyNumberFormat="1" applyFont="1" applyFill="1" applyBorder="1" applyAlignment="1">
      <alignment horizontal="right" vertical="center" wrapText="1"/>
    </xf>
    <xf numFmtId="3" fontId="112" fillId="0" borderId="18" xfId="0" applyNumberFormat="1" applyFont="1" applyBorder="1" applyAlignment="1">
      <alignment horizontal="right" vertical="center" wrapText="1"/>
    </xf>
    <xf numFmtId="3" fontId="112" fillId="0" borderId="26" xfId="0" applyNumberFormat="1" applyFont="1" applyBorder="1" applyAlignment="1">
      <alignment horizontal="right" vertical="center" wrapText="1"/>
    </xf>
    <xf numFmtId="224" fontId="112" fillId="0" borderId="18" xfId="1083" applyNumberFormat="1" applyFont="1" applyBorder="1" applyAlignment="1">
      <alignment horizontal="right" vertical="center"/>
    </xf>
    <xf numFmtId="225" fontId="112" fillId="0" borderId="18" xfId="0" applyNumberFormat="1" applyFont="1" applyBorder="1" applyAlignment="1">
      <alignment horizontal="right" vertical="center" wrapText="1"/>
    </xf>
    <xf numFmtId="225" fontId="112" fillId="0" borderId="26" xfId="0" applyNumberFormat="1" applyFont="1" applyBorder="1" applyAlignment="1">
      <alignment horizontal="right" vertical="center" wrapText="1"/>
    </xf>
    <xf numFmtId="0" fontId="110" fillId="0" borderId="18" xfId="0" applyFont="1" applyBorder="1" applyAlignment="1">
      <alignment horizontal="right" vertical="center"/>
    </xf>
    <xf numFmtId="0" fontId="110" fillId="0" borderId="23" xfId="0" applyFont="1" applyBorder="1" applyAlignment="1">
      <alignment horizontal="right" vertical="center"/>
    </xf>
    <xf numFmtId="224" fontId="112" fillId="0" borderId="18" xfId="716" applyNumberFormat="1" applyFont="1" applyFill="1" applyBorder="1" applyAlignment="1">
      <alignment horizontal="right" vertical="center"/>
    </xf>
    <xf numFmtId="224" fontId="112" fillId="0" borderId="18" xfId="716" applyNumberFormat="1" applyFont="1" applyBorder="1" applyAlignment="1">
      <alignment horizontal="right" vertical="center"/>
    </xf>
    <xf numFmtId="49" fontId="126" fillId="30" borderId="18" xfId="0" applyNumberFormat="1" applyFont="1" applyFill="1" applyBorder="1" applyAlignment="1">
      <alignment horizontal="right" vertical="center"/>
    </xf>
    <xf numFmtId="222" fontId="112" fillId="0" borderId="18" xfId="0" applyNumberFormat="1" applyFont="1" applyBorder="1" applyAlignment="1">
      <alignment horizontal="right" vertical="center"/>
    </xf>
    <xf numFmtId="1" fontId="112" fillId="0" borderId="18" xfId="0" applyNumberFormat="1" applyFont="1" applyBorder="1" applyAlignment="1">
      <alignment horizontal="right" vertical="center"/>
    </xf>
    <xf numFmtId="2" fontId="112" fillId="0" borderId="18" xfId="0" applyNumberFormat="1" applyFont="1" applyBorder="1" applyAlignment="1">
      <alignment horizontal="right" vertical="center"/>
    </xf>
    <xf numFmtId="49" fontId="131" fillId="30" borderId="18" xfId="0" applyNumberFormat="1" applyFont="1" applyFill="1" applyBorder="1" applyAlignment="1">
      <alignment horizontal="right" vertical="center"/>
    </xf>
    <xf numFmtId="0" fontId="131" fillId="30" borderId="18" xfId="0" applyFont="1" applyFill="1" applyBorder="1" applyAlignment="1">
      <alignment horizontal="right" vertical="center"/>
    </xf>
    <xf numFmtId="168" fontId="120" fillId="30" borderId="18" xfId="0" applyNumberFormat="1" applyFont="1" applyFill="1" applyBorder="1" applyAlignment="1">
      <alignment horizontal="right" vertical="center"/>
    </xf>
    <xf numFmtId="168" fontId="112" fillId="30" borderId="18" xfId="0" applyNumberFormat="1" applyFont="1" applyFill="1" applyBorder="1" applyAlignment="1">
      <alignment horizontal="right" vertical="center"/>
    </xf>
    <xf numFmtId="0" fontId="144" fillId="30" borderId="18" xfId="315" applyFont="1" applyFill="1" applyBorder="1" applyAlignment="1">
      <alignment horizontal="right" vertical="center" wrapText="1"/>
    </xf>
    <xf numFmtId="49" fontId="111" fillId="30" borderId="18" xfId="315" applyNumberFormat="1" applyFont="1" applyFill="1" applyBorder="1" applyAlignment="1">
      <alignment horizontal="right" vertical="center" wrapText="1"/>
    </xf>
    <xf numFmtId="170" fontId="112" fillId="0" borderId="18" xfId="0" applyNumberFormat="1" applyFont="1" applyBorder="1" applyAlignment="1">
      <alignment horizontal="right" vertical="center"/>
    </xf>
    <xf numFmtId="3" fontId="112" fillId="0" borderId="18" xfId="0" applyNumberFormat="1" applyFont="1" applyBorder="1" applyAlignment="1">
      <alignment horizontal="right" vertical="center"/>
    </xf>
    <xf numFmtId="43" fontId="112" fillId="0" borderId="18" xfId="0" applyNumberFormat="1" applyFont="1" applyBorder="1" applyAlignment="1">
      <alignment horizontal="right" vertical="center"/>
    </xf>
    <xf numFmtId="170" fontId="120" fillId="30" borderId="18" xfId="1073" applyNumberFormat="1" applyFont="1" applyFill="1" applyBorder="1" applyAlignment="1">
      <alignment horizontal="right" vertical="center"/>
    </xf>
    <xf numFmtId="170" fontId="120" fillId="30" borderId="18" xfId="1073" applyNumberFormat="1" applyFont="1" applyFill="1" applyBorder="1" applyAlignment="1">
      <alignment horizontal="center" vertical="center"/>
    </xf>
    <xf numFmtId="0" fontId="127" fillId="30" borderId="18" xfId="315" applyFont="1" applyFill="1" applyBorder="1" applyAlignment="1">
      <alignment vertical="center" wrapText="1"/>
    </xf>
    <xf numFmtId="168" fontId="120" fillId="0" borderId="18" xfId="0" applyNumberFormat="1" applyFont="1" applyBorder="1" applyAlignment="1">
      <alignment horizontal="right"/>
    </xf>
    <xf numFmtId="0" fontId="31" fillId="30" borderId="0" xfId="0" applyFont="1" applyFill="1"/>
    <xf numFmtId="0" fontId="145" fillId="30" borderId="2" xfId="0" applyFont="1" applyFill="1" applyBorder="1" applyAlignment="1">
      <alignment vertical="center"/>
    </xf>
    <xf numFmtId="0" fontId="110" fillId="30" borderId="0" xfId="0" applyFont="1" applyFill="1" applyAlignment="1">
      <alignment vertical="center" wrapText="1"/>
    </xf>
    <xf numFmtId="0" fontId="110" fillId="30" borderId="2" xfId="0" applyFont="1" applyFill="1" applyBorder="1" applyAlignment="1">
      <alignment vertical="center" wrapText="1"/>
    </xf>
    <xf numFmtId="170" fontId="126" fillId="30" borderId="0" xfId="0" applyNumberFormat="1" applyFont="1" applyFill="1"/>
    <xf numFmtId="170" fontId="112" fillId="30" borderId="0" xfId="0" applyNumberFormat="1" applyFont="1" applyFill="1"/>
    <xf numFmtId="222" fontId="112" fillId="30" borderId="18" xfId="0" applyNumberFormat="1" applyFont="1" applyFill="1" applyBorder="1"/>
    <xf numFmtId="4" fontId="110" fillId="0" borderId="26" xfId="527" applyNumberFormat="1" applyFont="1" applyBorder="1" applyAlignment="1">
      <alignment horizontal="center" vertical="center" wrapText="1"/>
    </xf>
    <xf numFmtId="4" fontId="110" fillId="0" borderId="7" xfId="527" applyNumberFormat="1" applyFont="1" applyBorder="1" applyAlignment="1">
      <alignment horizontal="center" vertical="center" wrapText="1"/>
    </xf>
    <xf numFmtId="43" fontId="110" fillId="0" borderId="18" xfId="527" applyNumberFormat="1" applyFont="1" applyBorder="1" applyAlignment="1">
      <alignment horizontal="center" vertical="center" wrapText="1"/>
    </xf>
    <xf numFmtId="0" fontId="110" fillId="0" borderId="23" xfId="438" applyFont="1" applyBorder="1" applyAlignment="1">
      <alignment horizontal="center" vertical="center" wrapText="1"/>
    </xf>
    <xf numFmtId="0" fontId="110" fillId="0" borderId="17" xfId="438" applyFont="1" applyBorder="1" applyAlignment="1">
      <alignment horizontal="center" vertical="center" wrapText="1"/>
    </xf>
    <xf numFmtId="0" fontId="110" fillId="0" borderId="28" xfId="438" applyFont="1" applyBorder="1" applyAlignment="1">
      <alignment horizontal="center" vertical="center" wrapText="1"/>
    </xf>
    <xf numFmtId="0" fontId="113" fillId="0" borderId="0" xfId="438" applyFont="1" applyAlignment="1">
      <alignment horizontal="left" vertical="center" wrapText="1"/>
    </xf>
    <xf numFmtId="0" fontId="114" fillId="0" borderId="0" xfId="527" applyFont="1" applyAlignment="1">
      <alignment horizontal="left" vertical="center" wrapText="1"/>
    </xf>
    <xf numFmtId="0" fontId="114" fillId="0" borderId="0" xfId="527" applyFont="1" applyAlignment="1">
      <alignment horizontal="center" vertical="center" wrapText="1"/>
    </xf>
    <xf numFmtId="0" fontId="114" fillId="0" borderId="0" xfId="438" applyFont="1" applyAlignment="1">
      <alignment horizontal="center" vertical="center" wrapText="1"/>
    </xf>
    <xf numFmtId="0" fontId="110" fillId="0" borderId="18" xfId="527" applyFont="1" applyBorder="1" applyAlignment="1">
      <alignment horizontal="center" vertical="center" wrapText="1"/>
    </xf>
    <xf numFmtId="168" fontId="112" fillId="0" borderId="26" xfId="527" applyNumberFormat="1" applyFont="1" applyBorder="1" applyAlignment="1">
      <alignment horizontal="center" vertical="center" wrapText="1"/>
    </xf>
    <xf numFmtId="168" fontId="112" fillId="0" borderId="7" xfId="527" applyNumberFormat="1" applyFont="1" applyBorder="1" applyAlignment="1">
      <alignment horizontal="center" vertical="center" wrapText="1"/>
    </xf>
    <xf numFmtId="0" fontId="112" fillId="30" borderId="26" xfId="0" applyFont="1" applyFill="1" applyBorder="1" applyAlignment="1">
      <alignment horizontal="center" vertical="center"/>
    </xf>
    <xf numFmtId="0" fontId="112" fillId="30" borderId="27" xfId="0" applyFont="1" applyFill="1" applyBorder="1" applyAlignment="1">
      <alignment horizontal="center" vertical="center"/>
    </xf>
    <xf numFmtId="0" fontId="112" fillId="30" borderId="7" xfId="0" applyFont="1" applyFill="1" applyBorder="1" applyAlignment="1">
      <alignment horizontal="center" vertical="center"/>
    </xf>
    <xf numFmtId="0" fontId="114" fillId="30" borderId="0" xfId="0" applyFont="1" applyFill="1" applyAlignment="1">
      <alignment horizontal="center" vertical="center" wrapText="1"/>
    </xf>
    <xf numFmtId="0" fontId="145" fillId="30" borderId="2" xfId="0" applyFont="1" applyFill="1" applyBorder="1" applyAlignment="1">
      <alignment horizontal="center" vertical="center"/>
    </xf>
    <xf numFmtId="0" fontId="142" fillId="0" borderId="0" xfId="0" applyFont="1" applyAlignment="1">
      <alignment horizontal="left"/>
    </xf>
    <xf numFmtId="0" fontId="142" fillId="0" borderId="0" xfId="0" applyFont="1" applyAlignment="1">
      <alignment horizontal="left" wrapText="1"/>
    </xf>
    <xf numFmtId="0" fontId="139" fillId="0" borderId="0" xfId="0" applyFont="1" applyAlignment="1">
      <alignment horizontal="center" vertical="center" wrapText="1"/>
    </xf>
    <xf numFmtId="0" fontId="141" fillId="0" borderId="26" xfId="0" applyFont="1" applyBorder="1" applyAlignment="1">
      <alignment horizontal="center" vertical="center" wrapText="1"/>
    </xf>
    <xf numFmtId="0" fontId="141" fillId="0" borderId="30" xfId="0" applyFont="1" applyBorder="1" applyAlignment="1">
      <alignment horizontal="center" vertical="center" wrapText="1"/>
    </xf>
    <xf numFmtId="0" fontId="141" fillId="0" borderId="23" xfId="0" applyFont="1" applyBorder="1" applyAlignment="1">
      <alignment horizontal="center" vertical="center" wrapText="1"/>
    </xf>
    <xf numFmtId="0" fontId="141" fillId="0" borderId="17" xfId="0" applyFont="1" applyBorder="1" applyAlignment="1">
      <alignment horizontal="center" vertical="center" wrapText="1"/>
    </xf>
    <xf numFmtId="0" fontId="141" fillId="0" borderId="28" xfId="0" applyFont="1" applyBorder="1" applyAlignment="1">
      <alignment horizontal="center" vertical="center" wrapText="1"/>
    </xf>
    <xf numFmtId="0" fontId="141" fillId="0" borderId="29" xfId="0" applyFont="1" applyBorder="1" applyAlignment="1">
      <alignment horizontal="center" vertical="center" wrapText="1"/>
    </xf>
    <xf numFmtId="0" fontId="141" fillId="0" borderId="31" xfId="0" applyFont="1" applyBorder="1" applyAlignment="1">
      <alignment horizontal="center" vertical="center" wrapText="1"/>
    </xf>
  </cellXfs>
  <cellStyles count="1246">
    <cellStyle name="          _x000d__x000a_shell=progman.exe_x000d__x000a_m" xfId="1" xr:uid="{00000000-0005-0000-0000-000000000000}"/>
    <cellStyle name="%" xfId="2" xr:uid="{00000000-0005-0000-0000-000001000000}"/>
    <cellStyle name="??" xfId="3" xr:uid="{00000000-0005-0000-0000-000002000000}"/>
    <cellStyle name="?? [0.00]_ Att. 1- Cover" xfId="4" xr:uid="{00000000-0005-0000-0000-000003000000}"/>
    <cellStyle name="?? [0]" xfId="5" xr:uid="{00000000-0005-0000-0000-000004000000}"/>
    <cellStyle name="?? [0] 2" xfId="6" xr:uid="{00000000-0005-0000-0000-000005000000}"/>
    <cellStyle name="?? 2" xfId="7" xr:uid="{00000000-0005-0000-0000-000006000000}"/>
    <cellStyle name="???? [0.00]_PRODUCT DETAIL Q1" xfId="8" xr:uid="{00000000-0005-0000-0000-000007000000}"/>
    <cellStyle name="????_PRODUCT DETAIL Q1" xfId="9" xr:uid="{00000000-0005-0000-0000-000008000000}"/>
    <cellStyle name="???[0]_?? DI" xfId="10" xr:uid="{00000000-0005-0000-0000-000009000000}"/>
    <cellStyle name="???_?? DI" xfId="11" xr:uid="{00000000-0005-0000-0000-00000A000000}"/>
    <cellStyle name="??[0]_BRE" xfId="12" xr:uid="{00000000-0005-0000-0000-00000B000000}"/>
    <cellStyle name="??_ Att. 1- Cover" xfId="13" xr:uid="{00000000-0005-0000-0000-00000C000000}"/>
    <cellStyle name="•W€_STDFOR" xfId="14" xr:uid="{00000000-0005-0000-0000-00000D000000}"/>
    <cellStyle name="W_STDFOR" xfId="15" xr:uid="{00000000-0005-0000-0000-00000E000000}"/>
    <cellStyle name="1" xfId="16" xr:uid="{00000000-0005-0000-0000-00000F000000}"/>
    <cellStyle name="¹éºÐÀ²_±âÅ¸" xfId="17" xr:uid="{00000000-0005-0000-0000-000010000000}"/>
    <cellStyle name="2" xfId="18" xr:uid="{00000000-0005-0000-0000-000011000000}"/>
    <cellStyle name="20% - Accent1 2" xfId="19" xr:uid="{00000000-0005-0000-0000-000012000000}"/>
    <cellStyle name="20% - Accent2 2" xfId="20" xr:uid="{00000000-0005-0000-0000-000013000000}"/>
    <cellStyle name="20% - Accent3 2" xfId="21" xr:uid="{00000000-0005-0000-0000-000014000000}"/>
    <cellStyle name="20% - Accent4 2" xfId="22" xr:uid="{00000000-0005-0000-0000-000015000000}"/>
    <cellStyle name="20% - Accent5 2" xfId="23" xr:uid="{00000000-0005-0000-0000-000016000000}"/>
    <cellStyle name="20% - Accent6 2" xfId="24" xr:uid="{00000000-0005-0000-0000-000017000000}"/>
    <cellStyle name="20% - Nhấn1" xfId="25" xr:uid="{00000000-0005-0000-0000-000018000000}"/>
    <cellStyle name="20% - Nhấn2" xfId="26" xr:uid="{00000000-0005-0000-0000-000019000000}"/>
    <cellStyle name="20% - Nhấn3" xfId="27" xr:uid="{00000000-0005-0000-0000-00001A000000}"/>
    <cellStyle name="20% - Nhấn4" xfId="28" xr:uid="{00000000-0005-0000-0000-00001B000000}"/>
    <cellStyle name="20% - Nhấn5" xfId="29" xr:uid="{00000000-0005-0000-0000-00001C000000}"/>
    <cellStyle name="20% - Nhấn6" xfId="30" xr:uid="{00000000-0005-0000-0000-00001D000000}"/>
    <cellStyle name="3" xfId="31" xr:uid="{00000000-0005-0000-0000-00001E000000}"/>
    <cellStyle name="4" xfId="32" xr:uid="{00000000-0005-0000-0000-00001F000000}"/>
    <cellStyle name="40% - Accent1 2" xfId="33" xr:uid="{00000000-0005-0000-0000-000020000000}"/>
    <cellStyle name="40% - Accent2 2" xfId="34" xr:uid="{00000000-0005-0000-0000-000021000000}"/>
    <cellStyle name="40% - Accent3 2" xfId="35" xr:uid="{00000000-0005-0000-0000-000022000000}"/>
    <cellStyle name="40% - Accent4 2" xfId="36" xr:uid="{00000000-0005-0000-0000-000023000000}"/>
    <cellStyle name="40% - Accent5 2" xfId="37" xr:uid="{00000000-0005-0000-0000-000024000000}"/>
    <cellStyle name="40% - Accent6 2" xfId="38" xr:uid="{00000000-0005-0000-0000-000025000000}"/>
    <cellStyle name="40% - Nhấn1" xfId="39" xr:uid="{00000000-0005-0000-0000-000026000000}"/>
    <cellStyle name="40% - Nhấn2" xfId="40" xr:uid="{00000000-0005-0000-0000-000027000000}"/>
    <cellStyle name="40% - Nhấn3" xfId="41" xr:uid="{00000000-0005-0000-0000-000028000000}"/>
    <cellStyle name="40% - Nhấn4" xfId="42" xr:uid="{00000000-0005-0000-0000-000029000000}"/>
    <cellStyle name="40% - Nhấn5" xfId="43" xr:uid="{00000000-0005-0000-0000-00002A000000}"/>
    <cellStyle name="40% - Nhấn6" xfId="44" xr:uid="{00000000-0005-0000-0000-00002B000000}"/>
    <cellStyle name="52" xfId="45" xr:uid="{00000000-0005-0000-0000-00002C000000}"/>
    <cellStyle name="6" xfId="46" xr:uid="{00000000-0005-0000-0000-00002D000000}"/>
    <cellStyle name="6_Book1" xfId="47" xr:uid="{00000000-0005-0000-0000-00002E000000}"/>
    <cellStyle name="60% - Accent1 2" xfId="48" xr:uid="{00000000-0005-0000-0000-00002F000000}"/>
    <cellStyle name="60% - Accent2 2" xfId="49" xr:uid="{00000000-0005-0000-0000-000030000000}"/>
    <cellStyle name="60% - Accent3 2" xfId="50" xr:uid="{00000000-0005-0000-0000-000031000000}"/>
    <cellStyle name="60% - Accent4 2" xfId="51" xr:uid="{00000000-0005-0000-0000-000032000000}"/>
    <cellStyle name="60% - Accent5 2" xfId="52" xr:uid="{00000000-0005-0000-0000-000033000000}"/>
    <cellStyle name="60% - Accent6 2" xfId="53" xr:uid="{00000000-0005-0000-0000-000034000000}"/>
    <cellStyle name="60% - Nhấn1" xfId="54" xr:uid="{00000000-0005-0000-0000-000035000000}"/>
    <cellStyle name="60% - Nhấn2" xfId="55" xr:uid="{00000000-0005-0000-0000-000036000000}"/>
    <cellStyle name="60% - Nhấn3" xfId="56" xr:uid="{00000000-0005-0000-0000-000037000000}"/>
    <cellStyle name="60% - Nhấn4" xfId="57" xr:uid="{00000000-0005-0000-0000-000038000000}"/>
    <cellStyle name="60% - Nhấn5" xfId="58" xr:uid="{00000000-0005-0000-0000-000039000000}"/>
    <cellStyle name="60% - Nhấn6" xfId="59" xr:uid="{00000000-0005-0000-0000-00003A000000}"/>
    <cellStyle name="a" xfId="60" xr:uid="{00000000-0005-0000-0000-00003B000000}"/>
    <cellStyle name="Accent1 2" xfId="61" xr:uid="{00000000-0005-0000-0000-00003C000000}"/>
    <cellStyle name="Accent2 2" xfId="62" xr:uid="{00000000-0005-0000-0000-00003D000000}"/>
    <cellStyle name="Accent3 2" xfId="63" xr:uid="{00000000-0005-0000-0000-00003E000000}"/>
    <cellStyle name="Accent4 2" xfId="64" xr:uid="{00000000-0005-0000-0000-00003F000000}"/>
    <cellStyle name="Accent5 2" xfId="65" xr:uid="{00000000-0005-0000-0000-000040000000}"/>
    <cellStyle name="Accent6 2" xfId="66" xr:uid="{00000000-0005-0000-0000-000041000000}"/>
    <cellStyle name="ÅëÈ­ [0]_¿ì¹°Åë" xfId="67" xr:uid="{00000000-0005-0000-0000-000042000000}"/>
    <cellStyle name="AeE­ [0]_INQUIRY ¿µ¾÷AßAø " xfId="68" xr:uid="{00000000-0005-0000-0000-000043000000}"/>
    <cellStyle name="ÅëÈ­ [0]_Sheet1" xfId="69" xr:uid="{00000000-0005-0000-0000-000044000000}"/>
    <cellStyle name="ÅëÈ­_¿ì¹°Åë" xfId="70" xr:uid="{00000000-0005-0000-0000-000045000000}"/>
    <cellStyle name="AeE­_INQUIRY ¿µ¾÷AßAø " xfId="71" xr:uid="{00000000-0005-0000-0000-000046000000}"/>
    <cellStyle name="ÅëÈ­_Sheet1" xfId="72" xr:uid="{00000000-0005-0000-0000-000047000000}"/>
    <cellStyle name="ÄÞ¸¶ [0]_¿ì¹°Åë" xfId="73" xr:uid="{00000000-0005-0000-0000-000048000000}"/>
    <cellStyle name="AÞ¸¶ [0]_INQUIRY ¿?¾÷AßAø " xfId="74" xr:uid="{00000000-0005-0000-0000-000049000000}"/>
    <cellStyle name="ÄÞ¸¶ [0]_L601CPT" xfId="75" xr:uid="{00000000-0005-0000-0000-00004A000000}"/>
    <cellStyle name="ÄÞ¸¶_¿ì¹°Åë" xfId="76" xr:uid="{00000000-0005-0000-0000-00004B000000}"/>
    <cellStyle name="AÞ¸¶_INQUIRY ¿?¾÷AßAø " xfId="77" xr:uid="{00000000-0005-0000-0000-00004C000000}"/>
    <cellStyle name="ÄÞ¸¶_L601CPT" xfId="78" xr:uid="{00000000-0005-0000-0000-00004D000000}"/>
    <cellStyle name="Bad 2" xfId="79" xr:uid="{00000000-0005-0000-0000-00004E000000}"/>
    <cellStyle name="Bình thường 2" xfId="80" xr:uid="{00000000-0005-0000-0000-00004F000000}"/>
    <cellStyle name="Bình thường 2 2" xfId="81" xr:uid="{00000000-0005-0000-0000-000050000000}"/>
    <cellStyle name="Bình thường 3" xfId="82" xr:uid="{00000000-0005-0000-0000-000051000000}"/>
    <cellStyle name="Bình thường 3 2" xfId="83" xr:uid="{00000000-0005-0000-0000-000052000000}"/>
    <cellStyle name="Bình thường 4" xfId="84" xr:uid="{00000000-0005-0000-0000-000053000000}"/>
    <cellStyle name="C?AØ_¿?¾÷CoE² " xfId="85" xr:uid="{00000000-0005-0000-0000-000054000000}"/>
    <cellStyle name="Ç¥ÁØ_#2(M17)_1" xfId="86" xr:uid="{00000000-0005-0000-0000-000055000000}"/>
    <cellStyle name="C￥AØ_¿μ¾÷CoE² " xfId="87" xr:uid="{00000000-0005-0000-0000-000056000000}"/>
    <cellStyle name="Ç¥ÁØ_±³°¢¼ö·®" xfId="88" xr:uid="{00000000-0005-0000-0000-000057000000}"/>
    <cellStyle name="Calc Currency (0)" xfId="89" xr:uid="{00000000-0005-0000-0000-000058000000}"/>
    <cellStyle name="Calculation 2" xfId="90" xr:uid="{00000000-0005-0000-0000-000059000000}"/>
    <cellStyle name="category" xfId="91" xr:uid="{00000000-0005-0000-0000-00005A000000}"/>
    <cellStyle name="CC1" xfId="92" xr:uid="{00000000-0005-0000-0000-00005B000000}"/>
    <cellStyle name="CC2" xfId="93" xr:uid="{00000000-0005-0000-0000-00005C000000}"/>
    <cellStyle name="chchuyen" xfId="94" xr:uid="{00000000-0005-0000-0000-00005D000000}"/>
    <cellStyle name="Check Cell 2" xfId="95" xr:uid="{00000000-0005-0000-0000-00005E000000}"/>
    <cellStyle name="chu" xfId="96" xr:uid="{00000000-0005-0000-0000-00005F000000}"/>
    <cellStyle name="CHUONG" xfId="97" xr:uid="{00000000-0005-0000-0000-000060000000}"/>
    <cellStyle name="Comma" xfId="1073" builtinId="3"/>
    <cellStyle name="Comma [0] 2" xfId="98" xr:uid="{00000000-0005-0000-0000-000062000000}"/>
    <cellStyle name="Comma [0] 2 2" xfId="1084" xr:uid="{00000000-0005-0000-0000-000063000000}"/>
    <cellStyle name="Comma [0] 3" xfId="99" xr:uid="{00000000-0005-0000-0000-000064000000}"/>
    <cellStyle name="Comma [0] 3 2" xfId="1085" xr:uid="{00000000-0005-0000-0000-000065000000}"/>
    <cellStyle name="Comma [0] 4" xfId="100" xr:uid="{00000000-0005-0000-0000-000066000000}"/>
    <cellStyle name="Comma [0] 4 2" xfId="1086" xr:uid="{00000000-0005-0000-0000-000067000000}"/>
    <cellStyle name="Comma [0] 5" xfId="101" xr:uid="{00000000-0005-0000-0000-000068000000}"/>
    <cellStyle name="Comma [0] 5 2" xfId="1087" xr:uid="{00000000-0005-0000-0000-000069000000}"/>
    <cellStyle name="Comma [0] 6" xfId="1081" xr:uid="{00000000-0005-0000-0000-00006A000000}"/>
    <cellStyle name="Comma [0] 6 2" xfId="1227" xr:uid="{00000000-0005-0000-0000-00006B000000}"/>
    <cellStyle name="Comma 10" xfId="102" xr:uid="{00000000-0005-0000-0000-00006C000000}"/>
    <cellStyle name="Comma 10 10 2 2" xfId="103" xr:uid="{00000000-0005-0000-0000-00006D000000}"/>
    <cellStyle name="Comma 10 10 2 2 2" xfId="1089" xr:uid="{00000000-0005-0000-0000-00006E000000}"/>
    <cellStyle name="Comma 10 2" xfId="1088" xr:uid="{00000000-0005-0000-0000-00006F000000}"/>
    <cellStyle name="Comma 10 2 2" xfId="104" xr:uid="{00000000-0005-0000-0000-000070000000}"/>
    <cellStyle name="Comma 10 2 2 2" xfId="1090" xr:uid="{00000000-0005-0000-0000-000071000000}"/>
    <cellStyle name="Comma 11" xfId="105" xr:uid="{00000000-0005-0000-0000-000072000000}"/>
    <cellStyle name="Comma 11 2" xfId="1091" xr:uid="{00000000-0005-0000-0000-000073000000}"/>
    <cellStyle name="Comma 12" xfId="106" xr:uid="{00000000-0005-0000-0000-000074000000}"/>
    <cellStyle name="Comma 12 2" xfId="107" xr:uid="{00000000-0005-0000-0000-000075000000}"/>
    <cellStyle name="Comma 12 2 2" xfId="1093" xr:uid="{00000000-0005-0000-0000-000076000000}"/>
    <cellStyle name="Comma 12 3" xfId="1092" xr:uid="{00000000-0005-0000-0000-000077000000}"/>
    <cellStyle name="Comma 13" xfId="108" xr:uid="{00000000-0005-0000-0000-000078000000}"/>
    <cellStyle name="Comma 13 2" xfId="1094" xr:uid="{00000000-0005-0000-0000-000079000000}"/>
    <cellStyle name="Comma 14" xfId="109" xr:uid="{00000000-0005-0000-0000-00007A000000}"/>
    <cellStyle name="Comma 14 2" xfId="1095" xr:uid="{00000000-0005-0000-0000-00007B000000}"/>
    <cellStyle name="Comma 15" xfId="110" xr:uid="{00000000-0005-0000-0000-00007C000000}"/>
    <cellStyle name="Comma 15 2" xfId="1096" xr:uid="{00000000-0005-0000-0000-00007D000000}"/>
    <cellStyle name="Comma 16" xfId="111" xr:uid="{00000000-0005-0000-0000-00007E000000}"/>
    <cellStyle name="Comma 16 2" xfId="1097" xr:uid="{00000000-0005-0000-0000-00007F000000}"/>
    <cellStyle name="Comma 17" xfId="112" xr:uid="{00000000-0005-0000-0000-000080000000}"/>
    <cellStyle name="Comma 17 2" xfId="1098" xr:uid="{00000000-0005-0000-0000-000081000000}"/>
    <cellStyle name="Comma 18" xfId="113" xr:uid="{00000000-0005-0000-0000-000082000000}"/>
    <cellStyle name="Comma 18 2" xfId="1099" xr:uid="{00000000-0005-0000-0000-000083000000}"/>
    <cellStyle name="Comma 19" xfId="114" xr:uid="{00000000-0005-0000-0000-000084000000}"/>
    <cellStyle name="Comma 19 2" xfId="115" xr:uid="{00000000-0005-0000-0000-000085000000}"/>
    <cellStyle name="Comma 19 3" xfId="1100" xr:uid="{00000000-0005-0000-0000-000086000000}"/>
    <cellStyle name="Comma 2" xfId="116" xr:uid="{00000000-0005-0000-0000-000087000000}"/>
    <cellStyle name="Comma 2 10" xfId="117" xr:uid="{00000000-0005-0000-0000-000088000000}"/>
    <cellStyle name="Comma 2 10 2" xfId="1102" xr:uid="{00000000-0005-0000-0000-000089000000}"/>
    <cellStyle name="Comma 2 11" xfId="664" xr:uid="{00000000-0005-0000-0000-00008A000000}"/>
    <cellStyle name="Comma 2 11 2" xfId="1166" xr:uid="{00000000-0005-0000-0000-00008B000000}"/>
    <cellStyle name="Comma 2 12" xfId="1101" xr:uid="{00000000-0005-0000-0000-00008C000000}"/>
    <cellStyle name="Comma 2 2" xfId="118" xr:uid="{00000000-0005-0000-0000-00008D000000}"/>
    <cellStyle name="Comma 2 2 2" xfId="119" xr:uid="{00000000-0005-0000-0000-00008E000000}"/>
    <cellStyle name="Comma 2 2 2 2" xfId="120" xr:uid="{00000000-0005-0000-0000-00008F000000}"/>
    <cellStyle name="Comma 2 2 2 2 2" xfId="1105" xr:uid="{00000000-0005-0000-0000-000090000000}"/>
    <cellStyle name="Comma 2 2 2 3" xfId="121" xr:uid="{00000000-0005-0000-0000-000091000000}"/>
    <cellStyle name="Comma 2 2 2 3 2" xfId="1106" xr:uid="{00000000-0005-0000-0000-000092000000}"/>
    <cellStyle name="Comma 2 2 2 4" xfId="1104" xr:uid="{00000000-0005-0000-0000-000093000000}"/>
    <cellStyle name="Comma 2 2 3" xfId="122" xr:uid="{00000000-0005-0000-0000-000094000000}"/>
    <cellStyle name="Comma 2 2 3 2" xfId="665" xr:uid="{00000000-0005-0000-0000-000095000000}"/>
    <cellStyle name="Comma 2 2 3 2 2" xfId="1167" xr:uid="{00000000-0005-0000-0000-000096000000}"/>
    <cellStyle name="Comma 2 2 4" xfId="123" xr:uid="{00000000-0005-0000-0000-000097000000}"/>
    <cellStyle name="Comma 2 2 4 2" xfId="1107" xr:uid="{00000000-0005-0000-0000-000098000000}"/>
    <cellStyle name="Comma 2 2 5" xfId="124" xr:uid="{00000000-0005-0000-0000-000099000000}"/>
    <cellStyle name="Comma 2 2 5 2" xfId="1108" xr:uid="{00000000-0005-0000-0000-00009A000000}"/>
    <cellStyle name="Comma 2 2 6" xfId="125" xr:uid="{00000000-0005-0000-0000-00009B000000}"/>
    <cellStyle name="Comma 2 2 6 2" xfId="1109" xr:uid="{00000000-0005-0000-0000-00009C000000}"/>
    <cellStyle name="Comma 2 2 7" xfId="1103" xr:uid="{00000000-0005-0000-0000-00009D000000}"/>
    <cellStyle name="Comma 2 3" xfId="126" xr:uid="{00000000-0005-0000-0000-00009E000000}"/>
    <cellStyle name="Comma 2 3 2" xfId="127" xr:uid="{00000000-0005-0000-0000-00009F000000}"/>
    <cellStyle name="Comma 2 3 3" xfId="128" xr:uid="{00000000-0005-0000-0000-0000A0000000}"/>
    <cellStyle name="Comma 2 3 3 2" xfId="730" xr:uid="{00000000-0005-0000-0000-0000A1000000}"/>
    <cellStyle name="Comma 2 3 3 2 2" xfId="1187" xr:uid="{00000000-0005-0000-0000-0000A2000000}"/>
    <cellStyle name="Comma 2 3 3 3" xfId="915" xr:uid="{00000000-0005-0000-0000-0000A3000000}"/>
    <cellStyle name="Comma 2 3 3 3 2" xfId="1204" xr:uid="{00000000-0005-0000-0000-0000A4000000}"/>
    <cellStyle name="Comma 2 3 3 4" xfId="705" xr:uid="{00000000-0005-0000-0000-0000A5000000}"/>
    <cellStyle name="Comma 2 3 3 4 2" xfId="1180" xr:uid="{00000000-0005-0000-0000-0000A6000000}"/>
    <cellStyle name="Comma 2 3 3 5" xfId="936" xr:uid="{00000000-0005-0000-0000-0000A7000000}"/>
    <cellStyle name="Comma 2 3 3 5 2" xfId="1209" xr:uid="{00000000-0005-0000-0000-0000A8000000}"/>
    <cellStyle name="Comma 2 3 3 6" xfId="689" xr:uid="{00000000-0005-0000-0000-0000A9000000}"/>
    <cellStyle name="Comma 2 3 3 6 2" xfId="1174" xr:uid="{00000000-0005-0000-0000-0000AA000000}"/>
    <cellStyle name="Comma 2 3 3 7" xfId="973" xr:uid="{00000000-0005-0000-0000-0000AB000000}"/>
    <cellStyle name="Comma 2 3 3 7 2" xfId="1212" xr:uid="{00000000-0005-0000-0000-0000AC000000}"/>
    <cellStyle name="Comma 2 3 3 8" xfId="1063" xr:uid="{00000000-0005-0000-0000-0000AD000000}"/>
    <cellStyle name="Comma 2 3 3 8 2" xfId="1225" xr:uid="{00000000-0005-0000-0000-0000AE000000}"/>
    <cellStyle name="Comma 2 3 3 9" xfId="1111" xr:uid="{00000000-0005-0000-0000-0000AF000000}"/>
    <cellStyle name="Comma 2 3 4" xfId="129" xr:uid="{00000000-0005-0000-0000-0000B0000000}"/>
    <cellStyle name="Comma 2 3 5" xfId="666" xr:uid="{00000000-0005-0000-0000-0000B1000000}"/>
    <cellStyle name="Comma 2 3 5 2" xfId="1168" xr:uid="{00000000-0005-0000-0000-0000B2000000}"/>
    <cellStyle name="Comma 2 3 6" xfId="1110" xr:uid="{00000000-0005-0000-0000-0000B3000000}"/>
    <cellStyle name="Comma 2 4" xfId="130" xr:uid="{00000000-0005-0000-0000-0000B4000000}"/>
    <cellStyle name="Comma 2 4 2" xfId="131" xr:uid="{00000000-0005-0000-0000-0000B5000000}"/>
    <cellStyle name="Comma 2 4 3" xfId="1112" xr:uid="{00000000-0005-0000-0000-0000B6000000}"/>
    <cellStyle name="Comma 2 5" xfId="132" xr:uid="{00000000-0005-0000-0000-0000B7000000}"/>
    <cellStyle name="Comma 2 5 2" xfId="1113" xr:uid="{00000000-0005-0000-0000-0000B8000000}"/>
    <cellStyle name="Comma 2 6" xfId="133" xr:uid="{00000000-0005-0000-0000-0000B9000000}"/>
    <cellStyle name="Comma 2 6 10" xfId="1114" xr:uid="{00000000-0005-0000-0000-0000BA000000}"/>
    <cellStyle name="Comma 2 6 2" xfId="134" xr:uid="{00000000-0005-0000-0000-0000BB000000}"/>
    <cellStyle name="Comma 2 6 2 2" xfId="1115" xr:uid="{00000000-0005-0000-0000-0000BC000000}"/>
    <cellStyle name="Comma 2 6 3" xfId="734" xr:uid="{00000000-0005-0000-0000-0000BD000000}"/>
    <cellStyle name="Comma 2 6 3 2" xfId="1189" xr:uid="{00000000-0005-0000-0000-0000BE000000}"/>
    <cellStyle name="Comma 2 6 4" xfId="908" xr:uid="{00000000-0005-0000-0000-0000BF000000}"/>
    <cellStyle name="Comma 2 6 4 2" xfId="1203" xr:uid="{00000000-0005-0000-0000-0000C0000000}"/>
    <cellStyle name="Comma 2 6 5" xfId="710" xr:uid="{00000000-0005-0000-0000-0000C1000000}"/>
    <cellStyle name="Comma 2 6 5 2" xfId="1181" xr:uid="{00000000-0005-0000-0000-0000C2000000}"/>
    <cellStyle name="Comma 2 6 6" xfId="933" xr:uid="{00000000-0005-0000-0000-0000C3000000}"/>
    <cellStyle name="Comma 2 6 6 2" xfId="1208" xr:uid="{00000000-0005-0000-0000-0000C4000000}"/>
    <cellStyle name="Comma 2 6 7" xfId="690" xr:uid="{00000000-0005-0000-0000-0000C5000000}"/>
    <cellStyle name="Comma 2 6 7 2" xfId="1175" xr:uid="{00000000-0005-0000-0000-0000C6000000}"/>
    <cellStyle name="Comma 2 6 8" xfId="975" xr:uid="{00000000-0005-0000-0000-0000C7000000}"/>
    <cellStyle name="Comma 2 6 8 2" xfId="1213" xr:uid="{00000000-0005-0000-0000-0000C8000000}"/>
    <cellStyle name="Comma 2 6 9" xfId="1062" xr:uid="{00000000-0005-0000-0000-0000C9000000}"/>
    <cellStyle name="Comma 2 6 9 2" xfId="1224" xr:uid="{00000000-0005-0000-0000-0000CA000000}"/>
    <cellStyle name="Comma 2 7" xfId="135" xr:uid="{00000000-0005-0000-0000-0000CB000000}"/>
    <cellStyle name="Comma 2 7 2" xfId="1116" xr:uid="{00000000-0005-0000-0000-0000CC000000}"/>
    <cellStyle name="Comma 2 8" xfId="136" xr:uid="{00000000-0005-0000-0000-0000CD000000}"/>
    <cellStyle name="Comma 2 8 2" xfId="1117" xr:uid="{00000000-0005-0000-0000-0000CE000000}"/>
    <cellStyle name="Comma 2 9" xfId="137" xr:uid="{00000000-0005-0000-0000-0000CF000000}"/>
    <cellStyle name="Comma 2 9 2" xfId="1118" xr:uid="{00000000-0005-0000-0000-0000D0000000}"/>
    <cellStyle name="Comma 20" xfId="138" xr:uid="{00000000-0005-0000-0000-0000D1000000}"/>
    <cellStyle name="Comma 20 2" xfId="1119" xr:uid="{00000000-0005-0000-0000-0000D2000000}"/>
    <cellStyle name="Comma 21" xfId="139" xr:uid="{00000000-0005-0000-0000-0000D3000000}"/>
    <cellStyle name="Comma 21 2" xfId="1120" xr:uid="{00000000-0005-0000-0000-0000D4000000}"/>
    <cellStyle name="Comma 22" xfId="140" xr:uid="{00000000-0005-0000-0000-0000D5000000}"/>
    <cellStyle name="Comma 22 2" xfId="1121" xr:uid="{00000000-0005-0000-0000-0000D6000000}"/>
    <cellStyle name="Comma 23" xfId="141" xr:uid="{00000000-0005-0000-0000-0000D7000000}"/>
    <cellStyle name="Comma 23 2" xfId="1122" xr:uid="{00000000-0005-0000-0000-0000D8000000}"/>
    <cellStyle name="Comma 24" xfId="142" xr:uid="{00000000-0005-0000-0000-0000D9000000}"/>
    <cellStyle name="Comma 24 2" xfId="1123" xr:uid="{00000000-0005-0000-0000-0000DA000000}"/>
    <cellStyle name="Comma 25" xfId="143" xr:uid="{00000000-0005-0000-0000-0000DB000000}"/>
    <cellStyle name="Comma 25 2" xfId="1124" xr:uid="{00000000-0005-0000-0000-0000DC000000}"/>
    <cellStyle name="Comma 26" xfId="144" xr:uid="{00000000-0005-0000-0000-0000DD000000}"/>
    <cellStyle name="Comma 26 2" xfId="1125" xr:uid="{00000000-0005-0000-0000-0000DE000000}"/>
    <cellStyle name="Comma 27" xfId="716" xr:uid="{00000000-0005-0000-0000-0000DF000000}"/>
    <cellStyle name="Comma 27 2" xfId="1184" xr:uid="{00000000-0005-0000-0000-0000E0000000}"/>
    <cellStyle name="Comma 28" xfId="952" xr:uid="{00000000-0005-0000-0000-0000E1000000}"/>
    <cellStyle name="Comma 28 2" xfId="1210" xr:uid="{00000000-0005-0000-0000-0000E2000000}"/>
    <cellStyle name="Comma 29" xfId="953" xr:uid="{00000000-0005-0000-0000-0000E3000000}"/>
    <cellStyle name="Comma 29 2" xfId="1211" xr:uid="{00000000-0005-0000-0000-0000E4000000}"/>
    <cellStyle name="Comma 3" xfId="145" xr:uid="{00000000-0005-0000-0000-0000E5000000}"/>
    <cellStyle name="Comma 3 10" xfId="900" xr:uid="{00000000-0005-0000-0000-0000E6000000}"/>
    <cellStyle name="Comma 3 10 2" xfId="1201" xr:uid="{00000000-0005-0000-0000-0000E7000000}"/>
    <cellStyle name="Comma 3 11" xfId="715" xr:uid="{00000000-0005-0000-0000-0000E8000000}"/>
    <cellStyle name="Comma 3 11 2" xfId="1183" xr:uid="{00000000-0005-0000-0000-0000E9000000}"/>
    <cellStyle name="Comma 3 12" xfId="926" xr:uid="{00000000-0005-0000-0000-0000EA000000}"/>
    <cellStyle name="Comma 3 12 2" xfId="1207" xr:uid="{00000000-0005-0000-0000-0000EB000000}"/>
    <cellStyle name="Comma 3 13" xfId="692" xr:uid="{00000000-0005-0000-0000-0000EC000000}"/>
    <cellStyle name="Comma 3 13 2" xfId="1176" xr:uid="{00000000-0005-0000-0000-0000ED000000}"/>
    <cellStyle name="Comma 3 14" xfId="980" xr:uid="{00000000-0005-0000-0000-0000EE000000}"/>
    <cellStyle name="Comma 3 14 2" xfId="1214" xr:uid="{00000000-0005-0000-0000-0000EF000000}"/>
    <cellStyle name="Comma 3 15" xfId="1061" xr:uid="{00000000-0005-0000-0000-0000F0000000}"/>
    <cellStyle name="Comma 3 15 2" xfId="1223" xr:uid="{00000000-0005-0000-0000-0000F1000000}"/>
    <cellStyle name="Comma 3 16" xfId="1126" xr:uid="{00000000-0005-0000-0000-0000F2000000}"/>
    <cellStyle name="Comma 3 2" xfId="146" xr:uid="{00000000-0005-0000-0000-0000F3000000}"/>
    <cellStyle name="Comma 3 2 10" xfId="1060" xr:uid="{00000000-0005-0000-0000-0000F4000000}"/>
    <cellStyle name="Comma 3 2 10 2" xfId="1222" xr:uid="{00000000-0005-0000-0000-0000F5000000}"/>
    <cellStyle name="Comma 3 2 11" xfId="1127" xr:uid="{00000000-0005-0000-0000-0000F6000000}"/>
    <cellStyle name="Comma 3 2 2" xfId="147" xr:uid="{00000000-0005-0000-0000-0000F7000000}"/>
    <cellStyle name="Comma 3 2 2 10" xfId="1059" xr:uid="{00000000-0005-0000-0000-0000F8000000}"/>
    <cellStyle name="Comma 3 2 2 2" xfId="148" xr:uid="{00000000-0005-0000-0000-0000F9000000}"/>
    <cellStyle name="Comma 3 2 2 2 2" xfId="149" xr:uid="{00000000-0005-0000-0000-0000FA000000}"/>
    <cellStyle name="Comma 3 2 2 2 3" xfId="1128" xr:uid="{00000000-0005-0000-0000-0000FB000000}"/>
    <cellStyle name="Comma 3 2 2 3" xfId="150" xr:uid="{00000000-0005-0000-0000-0000FC000000}"/>
    <cellStyle name="Comma 3 2 2 4" xfId="742" xr:uid="{00000000-0005-0000-0000-0000FD000000}"/>
    <cellStyle name="Comma 3 2 2 5" xfId="898" xr:uid="{00000000-0005-0000-0000-0000FE000000}"/>
    <cellStyle name="Comma 3 2 2 6" xfId="718" xr:uid="{00000000-0005-0000-0000-0000FF000000}"/>
    <cellStyle name="Comma 3 2 2 7" xfId="923" xr:uid="{00000000-0005-0000-0000-000000010000}"/>
    <cellStyle name="Comma 3 2 2 8" xfId="694" xr:uid="{00000000-0005-0000-0000-000001010000}"/>
    <cellStyle name="Comma 3 2 2 9" xfId="982" xr:uid="{00000000-0005-0000-0000-000002010000}"/>
    <cellStyle name="Comma 3 2 3" xfId="668" xr:uid="{00000000-0005-0000-0000-000003010000}"/>
    <cellStyle name="Comma 3 2 3 2" xfId="1170" xr:uid="{00000000-0005-0000-0000-000004010000}"/>
    <cellStyle name="Comma 3 2 4" xfId="741" xr:uid="{00000000-0005-0000-0000-000005010000}"/>
    <cellStyle name="Comma 3 2 4 2" xfId="1191" xr:uid="{00000000-0005-0000-0000-000006010000}"/>
    <cellStyle name="Comma 3 2 5" xfId="899" xr:uid="{00000000-0005-0000-0000-000007010000}"/>
    <cellStyle name="Comma 3 2 5 2" xfId="1200" xr:uid="{00000000-0005-0000-0000-000008010000}"/>
    <cellStyle name="Comma 3 2 6" xfId="717" xr:uid="{00000000-0005-0000-0000-000009010000}"/>
    <cellStyle name="Comma 3 2 6 2" xfId="1185" xr:uid="{00000000-0005-0000-0000-00000A010000}"/>
    <cellStyle name="Comma 3 2 7" xfId="925" xr:uid="{00000000-0005-0000-0000-00000B010000}"/>
    <cellStyle name="Comma 3 2 7 2" xfId="1206" xr:uid="{00000000-0005-0000-0000-00000C010000}"/>
    <cellStyle name="Comma 3 2 8" xfId="693" xr:uid="{00000000-0005-0000-0000-00000D010000}"/>
    <cellStyle name="Comma 3 2 8 2" xfId="1177" xr:uid="{00000000-0005-0000-0000-00000E010000}"/>
    <cellStyle name="Comma 3 2 9" xfId="981" xr:uid="{00000000-0005-0000-0000-00000F010000}"/>
    <cellStyle name="Comma 3 2 9 2" xfId="1215" xr:uid="{00000000-0005-0000-0000-000010010000}"/>
    <cellStyle name="Comma 3 3" xfId="151" xr:uid="{00000000-0005-0000-0000-000011010000}"/>
    <cellStyle name="Comma 3 3 2" xfId="152" xr:uid="{00000000-0005-0000-0000-000012010000}"/>
    <cellStyle name="Comma 3 3 2 2" xfId="1130" xr:uid="{00000000-0005-0000-0000-000013010000}"/>
    <cellStyle name="Comma 3 3 3" xfId="153" xr:uid="{00000000-0005-0000-0000-000014010000}"/>
    <cellStyle name="Comma 3 3 3 2" xfId="746" xr:uid="{00000000-0005-0000-0000-000015010000}"/>
    <cellStyle name="Comma 3 3 3 2 2" xfId="1193" xr:uid="{00000000-0005-0000-0000-000016010000}"/>
    <cellStyle name="Comma 3 3 3 3" xfId="893" xr:uid="{00000000-0005-0000-0000-000017010000}"/>
    <cellStyle name="Comma 3 3 3 3 2" xfId="1199" xr:uid="{00000000-0005-0000-0000-000018010000}"/>
    <cellStyle name="Comma 3 3 3 4" xfId="719" xr:uid="{00000000-0005-0000-0000-000019010000}"/>
    <cellStyle name="Comma 3 3 3 4 2" xfId="1186" xr:uid="{00000000-0005-0000-0000-00001A010000}"/>
    <cellStyle name="Comma 3 3 3 5" xfId="918" xr:uid="{00000000-0005-0000-0000-00001B010000}"/>
    <cellStyle name="Comma 3 3 3 5 2" xfId="1205" xr:uid="{00000000-0005-0000-0000-00001C010000}"/>
    <cellStyle name="Comma 3 3 3 6" xfId="696" xr:uid="{00000000-0005-0000-0000-00001D010000}"/>
    <cellStyle name="Comma 3 3 3 6 2" xfId="1178" xr:uid="{00000000-0005-0000-0000-00001E010000}"/>
    <cellStyle name="Comma 3 3 3 7" xfId="984" xr:uid="{00000000-0005-0000-0000-00001F010000}"/>
    <cellStyle name="Comma 3 3 3 7 2" xfId="1216" xr:uid="{00000000-0005-0000-0000-000020010000}"/>
    <cellStyle name="Comma 3 3 3 8" xfId="1056" xr:uid="{00000000-0005-0000-0000-000021010000}"/>
    <cellStyle name="Comma 3 3 3 8 2" xfId="1221" xr:uid="{00000000-0005-0000-0000-000022010000}"/>
    <cellStyle name="Comma 3 3 3 9" xfId="1131" xr:uid="{00000000-0005-0000-0000-000023010000}"/>
    <cellStyle name="Comma 3 3 4" xfId="154" xr:uid="{00000000-0005-0000-0000-000024010000}"/>
    <cellStyle name="Comma 3 3 4 2" xfId="1132" xr:uid="{00000000-0005-0000-0000-000025010000}"/>
    <cellStyle name="Comma 3 3 5" xfId="1129" xr:uid="{00000000-0005-0000-0000-000026010000}"/>
    <cellStyle name="Comma 3 4" xfId="155" xr:uid="{00000000-0005-0000-0000-000027010000}"/>
    <cellStyle name="Comma 3 4 2" xfId="156" xr:uid="{00000000-0005-0000-0000-000028010000}"/>
    <cellStyle name="Comma 3 4 2 2" xfId="670" xr:uid="{00000000-0005-0000-0000-000029010000}"/>
    <cellStyle name="Comma 3 4 2 2 2" xfId="1172" xr:uid="{00000000-0005-0000-0000-00002A010000}"/>
    <cellStyle name="Comma 3 4 2 2 3" xfId="1238" xr:uid="{00000000-0005-0000-0000-00002B010000}"/>
    <cellStyle name="Comma 3 4 3" xfId="669" xr:uid="{00000000-0005-0000-0000-00002C010000}"/>
    <cellStyle name="Comma 3 4 3 2" xfId="1171" xr:uid="{00000000-0005-0000-0000-00002D010000}"/>
    <cellStyle name="Comma 3 4 4" xfId="1133" xr:uid="{00000000-0005-0000-0000-00002E010000}"/>
    <cellStyle name="Comma 3 5" xfId="157" xr:uid="{00000000-0005-0000-0000-00002F010000}"/>
    <cellStyle name="Comma 3 5 2" xfId="1134" xr:uid="{00000000-0005-0000-0000-000030010000}"/>
    <cellStyle name="Comma 3 6" xfId="158" xr:uid="{00000000-0005-0000-0000-000031010000}"/>
    <cellStyle name="Comma 3 6 2" xfId="1135" xr:uid="{00000000-0005-0000-0000-000032010000}"/>
    <cellStyle name="Comma 3 7" xfId="159" xr:uid="{00000000-0005-0000-0000-000033010000}"/>
    <cellStyle name="Comma 3 7 2" xfId="1136" xr:uid="{00000000-0005-0000-0000-000034010000}"/>
    <cellStyle name="Comma 3 8" xfId="667" xr:uid="{00000000-0005-0000-0000-000035010000}"/>
    <cellStyle name="Comma 3 8 2" xfId="1169" xr:uid="{00000000-0005-0000-0000-000036010000}"/>
    <cellStyle name="Comma 3 9" xfId="740" xr:uid="{00000000-0005-0000-0000-000037010000}"/>
    <cellStyle name="Comma 3 9 2" xfId="1190" xr:uid="{00000000-0005-0000-0000-000038010000}"/>
    <cellStyle name="Comma 30" xfId="1083" xr:uid="{00000000-0005-0000-0000-000039010000}"/>
    <cellStyle name="Comma 30 2" xfId="1228" xr:uid="{00000000-0005-0000-0000-00003A010000}"/>
    <cellStyle name="Comma 31" xfId="1226" xr:uid="{00000000-0005-0000-0000-00003B010000}"/>
    <cellStyle name="Comma 32" xfId="1229" xr:uid="{00000000-0005-0000-0000-00003C010000}"/>
    <cellStyle name="Comma 33" xfId="1165" xr:uid="{00000000-0005-0000-0000-00003D010000}"/>
    <cellStyle name="Comma 4" xfId="160" xr:uid="{00000000-0005-0000-0000-00003E010000}"/>
    <cellStyle name="Comma 4 2" xfId="161" xr:uid="{00000000-0005-0000-0000-00003F010000}"/>
    <cellStyle name="Comma 4 2 2" xfId="162" xr:uid="{00000000-0005-0000-0000-000040010000}"/>
    <cellStyle name="Comma 4 2 2 2" xfId="163" xr:uid="{00000000-0005-0000-0000-000041010000}"/>
    <cellStyle name="Comma 4 2 2 2 2" xfId="1140" xr:uid="{00000000-0005-0000-0000-000042010000}"/>
    <cellStyle name="Comma 4 2 2 3" xfId="1139" xr:uid="{00000000-0005-0000-0000-000043010000}"/>
    <cellStyle name="Comma 4 2 3" xfId="164" xr:uid="{00000000-0005-0000-0000-000044010000}"/>
    <cellStyle name="Comma 4 2 4" xfId="165" xr:uid="{00000000-0005-0000-0000-000045010000}"/>
    <cellStyle name="Comma 4 2 5" xfId="166" xr:uid="{00000000-0005-0000-0000-000046010000}"/>
    <cellStyle name="Comma 4 2 5 2" xfId="1141" xr:uid="{00000000-0005-0000-0000-000047010000}"/>
    <cellStyle name="Comma 4 2 6" xfId="167" xr:uid="{00000000-0005-0000-0000-000048010000}"/>
    <cellStyle name="Comma 4 2 7" xfId="1138" xr:uid="{00000000-0005-0000-0000-000049010000}"/>
    <cellStyle name="Comma 4 3" xfId="168" xr:uid="{00000000-0005-0000-0000-00004A010000}"/>
    <cellStyle name="Comma 4 3 2" xfId="169" xr:uid="{00000000-0005-0000-0000-00004B010000}"/>
    <cellStyle name="Comma 4 3 2 2" xfId="1143" xr:uid="{00000000-0005-0000-0000-00004C010000}"/>
    <cellStyle name="Comma 4 3 3" xfId="1142" xr:uid="{00000000-0005-0000-0000-00004D010000}"/>
    <cellStyle name="Comma 4 4" xfId="170" xr:uid="{00000000-0005-0000-0000-00004E010000}"/>
    <cellStyle name="Comma 4 4 2" xfId="171" xr:uid="{00000000-0005-0000-0000-00004F010000}"/>
    <cellStyle name="Comma 4 4 2 2" xfId="1145" xr:uid="{00000000-0005-0000-0000-000050010000}"/>
    <cellStyle name="Comma 4 4 3" xfId="1144" xr:uid="{00000000-0005-0000-0000-000051010000}"/>
    <cellStyle name="Comma 4 5" xfId="172" xr:uid="{00000000-0005-0000-0000-000052010000}"/>
    <cellStyle name="Comma 4 5 2" xfId="757" xr:uid="{00000000-0005-0000-0000-000053010000}"/>
    <cellStyle name="Comma 4 5 3" xfId="881" xr:uid="{00000000-0005-0000-0000-000054010000}"/>
    <cellStyle name="Comma 4 5 4" xfId="729" xr:uid="{00000000-0005-0000-0000-000055010000}"/>
    <cellStyle name="Comma 4 5 5" xfId="902" xr:uid="{00000000-0005-0000-0000-000056010000}"/>
    <cellStyle name="Comma 4 5 6" xfId="702" xr:uid="{00000000-0005-0000-0000-000057010000}"/>
    <cellStyle name="Comma 4 5 7" xfId="991" xr:uid="{00000000-0005-0000-0000-000058010000}"/>
    <cellStyle name="Comma 4 5 8" xfId="1052" xr:uid="{00000000-0005-0000-0000-000059010000}"/>
    <cellStyle name="Comma 4 6" xfId="173" xr:uid="{00000000-0005-0000-0000-00005A010000}"/>
    <cellStyle name="Comma 4 6 2" xfId="1146" xr:uid="{00000000-0005-0000-0000-00005B010000}"/>
    <cellStyle name="Comma 4 7" xfId="1137" xr:uid="{00000000-0005-0000-0000-00005C010000}"/>
    <cellStyle name="Comma 5" xfId="174" xr:uid="{00000000-0005-0000-0000-00005D010000}"/>
    <cellStyle name="Comma 5 10" xfId="992" xr:uid="{00000000-0005-0000-0000-00005E010000}"/>
    <cellStyle name="Comma 5 10 2" xfId="1217" xr:uid="{00000000-0005-0000-0000-00005F010000}"/>
    <cellStyle name="Comma 5 11" xfId="1049" xr:uid="{00000000-0005-0000-0000-000060010000}"/>
    <cellStyle name="Comma 5 11 2" xfId="1220" xr:uid="{00000000-0005-0000-0000-000061010000}"/>
    <cellStyle name="Comma 5 12" xfId="1147" xr:uid="{00000000-0005-0000-0000-000062010000}"/>
    <cellStyle name="Comma 5 2" xfId="175" xr:uid="{00000000-0005-0000-0000-000063010000}"/>
    <cellStyle name="Comma 5 2 2" xfId="1148" xr:uid="{00000000-0005-0000-0000-000064010000}"/>
    <cellStyle name="Comma 5 3" xfId="176" xr:uid="{00000000-0005-0000-0000-000065010000}"/>
    <cellStyle name="Comma 5 3 2" xfId="1149" xr:uid="{00000000-0005-0000-0000-000066010000}"/>
    <cellStyle name="Comma 5 4" xfId="671" xr:uid="{00000000-0005-0000-0000-000067010000}"/>
    <cellStyle name="Comma 5 4 2" xfId="1173" xr:uid="{00000000-0005-0000-0000-000068010000}"/>
    <cellStyle name="Comma 5 5" xfId="758" xr:uid="{00000000-0005-0000-0000-000069010000}"/>
    <cellStyle name="Comma 5 5 2" xfId="1194" xr:uid="{00000000-0005-0000-0000-00006A010000}"/>
    <cellStyle name="Comma 5 6" xfId="878" xr:uid="{00000000-0005-0000-0000-00006B010000}"/>
    <cellStyle name="Comma 5 6 2" xfId="1197" xr:uid="{00000000-0005-0000-0000-00006C010000}"/>
    <cellStyle name="Comma 5 7" xfId="732" xr:uid="{00000000-0005-0000-0000-00006D010000}"/>
    <cellStyle name="Comma 5 7 2" xfId="1188" xr:uid="{00000000-0005-0000-0000-00006E010000}"/>
    <cellStyle name="Comma 5 8" xfId="901" xr:uid="{00000000-0005-0000-0000-00006F010000}"/>
    <cellStyle name="Comma 5 8 2" xfId="1202" xr:uid="{00000000-0005-0000-0000-000070010000}"/>
    <cellStyle name="Comma 5 9" xfId="704" xr:uid="{00000000-0005-0000-0000-000071010000}"/>
    <cellStyle name="Comma 5 9 2" xfId="1179" xr:uid="{00000000-0005-0000-0000-000072010000}"/>
    <cellStyle name="Comma 6" xfId="177" xr:uid="{00000000-0005-0000-0000-000073010000}"/>
    <cellStyle name="Comma 6 2" xfId="178" xr:uid="{00000000-0005-0000-0000-000074010000}"/>
    <cellStyle name="Comma 6 3" xfId="179" xr:uid="{00000000-0005-0000-0000-000075010000}"/>
    <cellStyle name="Comma 6 3 2" xfId="1151" xr:uid="{00000000-0005-0000-0000-000076010000}"/>
    <cellStyle name="Comma 6 4" xfId="180" xr:uid="{00000000-0005-0000-0000-000077010000}"/>
    <cellStyle name="Comma 6 5" xfId="181" xr:uid="{00000000-0005-0000-0000-000078010000}"/>
    <cellStyle name="Comma 6 6" xfId="1150" xr:uid="{00000000-0005-0000-0000-000079010000}"/>
    <cellStyle name="Comma 7" xfId="182" xr:uid="{00000000-0005-0000-0000-00007A010000}"/>
    <cellStyle name="Comma 7 2" xfId="183" xr:uid="{00000000-0005-0000-0000-00007B010000}"/>
    <cellStyle name="Comma 7 2 2" xfId="1153" xr:uid="{00000000-0005-0000-0000-00007C010000}"/>
    <cellStyle name="Comma 7 3" xfId="184" xr:uid="{00000000-0005-0000-0000-00007D010000}"/>
    <cellStyle name="Comma 7 3 10" xfId="1230" xr:uid="{00000000-0005-0000-0000-00007E010000}"/>
    <cellStyle name="Comma 7 3 2" xfId="760" xr:uid="{00000000-0005-0000-0000-00007F010000}"/>
    <cellStyle name="Comma 7 3 2 2" xfId="1195" xr:uid="{00000000-0005-0000-0000-000080010000}"/>
    <cellStyle name="Comma 7 3 2 3" xfId="1241" xr:uid="{00000000-0005-0000-0000-000081010000}"/>
    <cellStyle name="Comma 7 3 3" xfId="869" xr:uid="{00000000-0005-0000-0000-000082010000}"/>
    <cellStyle name="Comma 7 3 3 2" xfId="1196" xr:uid="{00000000-0005-0000-0000-000083010000}"/>
    <cellStyle name="Comma 7 3 3 3" xfId="1242" xr:uid="{00000000-0005-0000-0000-000084010000}"/>
    <cellStyle name="Comma 7 3 4" xfId="745" xr:uid="{00000000-0005-0000-0000-000085010000}"/>
    <cellStyle name="Comma 7 3 4 2" xfId="1192" xr:uid="{00000000-0005-0000-0000-000086010000}"/>
    <cellStyle name="Comma 7 3 4 3" xfId="1240" xr:uid="{00000000-0005-0000-0000-000087010000}"/>
    <cellStyle name="Comma 7 3 5" xfId="890" xr:uid="{00000000-0005-0000-0000-000088010000}"/>
    <cellStyle name="Comma 7 3 5 2" xfId="1198" xr:uid="{00000000-0005-0000-0000-000089010000}"/>
    <cellStyle name="Comma 7 3 5 3" xfId="1243" xr:uid="{00000000-0005-0000-0000-00008A010000}"/>
    <cellStyle name="Comma 7 3 6" xfId="714" xr:uid="{00000000-0005-0000-0000-00008B010000}"/>
    <cellStyle name="Comma 7 3 6 2" xfId="1182" xr:uid="{00000000-0005-0000-0000-00008C010000}"/>
    <cellStyle name="Comma 7 3 6 3" xfId="1239" xr:uid="{00000000-0005-0000-0000-00008D010000}"/>
    <cellStyle name="Comma 7 3 7" xfId="994" xr:uid="{00000000-0005-0000-0000-00008E010000}"/>
    <cellStyle name="Comma 7 3 7 2" xfId="1218" xr:uid="{00000000-0005-0000-0000-00008F010000}"/>
    <cellStyle name="Comma 7 3 7 3" xfId="1244" xr:uid="{00000000-0005-0000-0000-000090010000}"/>
    <cellStyle name="Comma 7 3 8" xfId="1045" xr:uid="{00000000-0005-0000-0000-000091010000}"/>
    <cellStyle name="Comma 7 3 8 2" xfId="1219" xr:uid="{00000000-0005-0000-0000-000092010000}"/>
    <cellStyle name="Comma 7 3 8 3" xfId="1245" xr:uid="{00000000-0005-0000-0000-000093010000}"/>
    <cellStyle name="Comma 7 3 9" xfId="1154" xr:uid="{00000000-0005-0000-0000-000094010000}"/>
    <cellStyle name="Comma 7 4" xfId="1152" xr:uid="{00000000-0005-0000-0000-000095010000}"/>
    <cellStyle name="Comma 8" xfId="185" xr:uid="{00000000-0005-0000-0000-000096010000}"/>
    <cellStyle name="Comma 8 2" xfId="186" xr:uid="{00000000-0005-0000-0000-000097010000}"/>
    <cellStyle name="Comma 8 2 2" xfId="1155" xr:uid="{00000000-0005-0000-0000-000098010000}"/>
    <cellStyle name="Comma 9" xfId="187" xr:uid="{00000000-0005-0000-0000-000099010000}"/>
    <cellStyle name="Comma 9 2" xfId="188" xr:uid="{00000000-0005-0000-0000-00009A010000}"/>
    <cellStyle name="Comma 9 2 2" xfId="1157" xr:uid="{00000000-0005-0000-0000-00009B010000}"/>
    <cellStyle name="Comma 9 3" xfId="1156" xr:uid="{00000000-0005-0000-0000-00009C010000}"/>
    <cellStyle name="comma zerodec" xfId="189" xr:uid="{00000000-0005-0000-0000-00009D010000}"/>
    <cellStyle name="Comma0" xfId="190" xr:uid="{00000000-0005-0000-0000-00009E010000}"/>
    <cellStyle name="CT1" xfId="191" xr:uid="{00000000-0005-0000-0000-00009F010000}"/>
    <cellStyle name="CT2" xfId="192" xr:uid="{00000000-0005-0000-0000-0000A0010000}"/>
    <cellStyle name="CT4" xfId="193" xr:uid="{00000000-0005-0000-0000-0000A1010000}"/>
    <cellStyle name="CT5" xfId="194" xr:uid="{00000000-0005-0000-0000-0000A2010000}"/>
    <cellStyle name="ct7" xfId="195" xr:uid="{00000000-0005-0000-0000-0000A3010000}"/>
    <cellStyle name="ct8" xfId="196" xr:uid="{00000000-0005-0000-0000-0000A4010000}"/>
    <cellStyle name="cth1" xfId="197" xr:uid="{00000000-0005-0000-0000-0000A5010000}"/>
    <cellStyle name="Cthuc" xfId="198" xr:uid="{00000000-0005-0000-0000-0000A6010000}"/>
    <cellStyle name="Cthuc1" xfId="199" xr:uid="{00000000-0005-0000-0000-0000A7010000}"/>
    <cellStyle name="cuong" xfId="200" xr:uid="{00000000-0005-0000-0000-0000A8010000}"/>
    <cellStyle name="Currency0" xfId="201" xr:uid="{00000000-0005-0000-0000-0000A9010000}"/>
    <cellStyle name="Currency0 2" xfId="202" xr:uid="{00000000-0005-0000-0000-0000AA010000}"/>
    <cellStyle name="Currency1" xfId="203" xr:uid="{00000000-0005-0000-0000-0000AB010000}"/>
    <cellStyle name="d" xfId="204" xr:uid="{00000000-0005-0000-0000-0000AC010000}"/>
    <cellStyle name="d%" xfId="205" xr:uid="{00000000-0005-0000-0000-0000AD010000}"/>
    <cellStyle name="d% 2" xfId="206" xr:uid="{00000000-0005-0000-0000-0000AE010000}"/>
    <cellStyle name="D1" xfId="207" xr:uid="{00000000-0005-0000-0000-0000AF010000}"/>
    <cellStyle name="d1 2" xfId="208" xr:uid="{00000000-0005-0000-0000-0000B0010000}"/>
    <cellStyle name="Date" xfId="209" xr:uid="{00000000-0005-0000-0000-0000B1010000}"/>
    <cellStyle name="Dấu phẩy 2" xfId="210" xr:uid="{00000000-0005-0000-0000-0000B2010000}"/>
    <cellStyle name="Dấu phẩy 3" xfId="211" xr:uid="{00000000-0005-0000-0000-0000B3010000}"/>
    <cellStyle name="Đầu ra" xfId="212" xr:uid="{00000000-0005-0000-0000-0000B4010000}"/>
    <cellStyle name="Đầu vào" xfId="213" xr:uid="{00000000-0005-0000-0000-0000B5010000}"/>
    <cellStyle name="Đề mục 1" xfId="214" xr:uid="{00000000-0005-0000-0000-0000B6010000}"/>
    <cellStyle name="Đề mục 2" xfId="215" xr:uid="{00000000-0005-0000-0000-0000B7010000}"/>
    <cellStyle name="Đề mục 3" xfId="216" xr:uid="{00000000-0005-0000-0000-0000B8010000}"/>
    <cellStyle name="Đề mục 4" xfId="217" xr:uid="{00000000-0005-0000-0000-0000B9010000}"/>
    <cellStyle name="Dezimal [0]_UXO VII" xfId="218" xr:uid="{00000000-0005-0000-0000-0000BA010000}"/>
    <cellStyle name="Dezimal_UXO VII" xfId="219" xr:uid="{00000000-0005-0000-0000-0000BB010000}"/>
    <cellStyle name="Dollar (zero dec)" xfId="220" xr:uid="{00000000-0005-0000-0000-0000BC010000}"/>
    <cellStyle name="e" xfId="221" xr:uid="{00000000-0005-0000-0000-0000BD010000}"/>
    <cellStyle name="Explanatory Text 2" xfId="222" xr:uid="{00000000-0005-0000-0000-0000BE010000}"/>
    <cellStyle name="f" xfId="223" xr:uid="{00000000-0005-0000-0000-0000BF010000}"/>
    <cellStyle name="Fixed" xfId="224" xr:uid="{00000000-0005-0000-0000-0000C0010000}"/>
    <cellStyle name="Ghi chú" xfId="225" xr:uid="{00000000-0005-0000-0000-0000C1010000}"/>
    <cellStyle name="Good 2" xfId="226" xr:uid="{00000000-0005-0000-0000-0000C2010000}"/>
    <cellStyle name="Grey" xfId="227" xr:uid="{00000000-0005-0000-0000-0000C3010000}"/>
    <cellStyle name="Grey 2" xfId="228" xr:uid="{00000000-0005-0000-0000-0000C4010000}"/>
    <cellStyle name="ha" xfId="229" xr:uid="{00000000-0005-0000-0000-0000C5010000}"/>
    <cellStyle name="hang" xfId="230" xr:uid="{00000000-0005-0000-0000-0000C6010000}"/>
    <cellStyle name="HEADER" xfId="231" xr:uid="{00000000-0005-0000-0000-0000C7010000}"/>
    <cellStyle name="Header1" xfId="232" xr:uid="{00000000-0005-0000-0000-0000C8010000}"/>
    <cellStyle name="Header2" xfId="233" xr:uid="{00000000-0005-0000-0000-0000C9010000}"/>
    <cellStyle name="Heading 1 2" xfId="234" xr:uid="{00000000-0005-0000-0000-0000CA010000}"/>
    <cellStyle name="Heading 2 2" xfId="235" xr:uid="{00000000-0005-0000-0000-0000CB010000}"/>
    <cellStyle name="Heading 3 2" xfId="236" xr:uid="{00000000-0005-0000-0000-0000CC010000}"/>
    <cellStyle name="Heading 4 2" xfId="237" xr:uid="{00000000-0005-0000-0000-0000CD010000}"/>
    <cellStyle name="Heading1" xfId="238" xr:uid="{00000000-0005-0000-0000-0000CE010000}"/>
    <cellStyle name="HEADING1 2" xfId="239" xr:uid="{00000000-0005-0000-0000-0000CF010000}"/>
    <cellStyle name="Heading2" xfId="240" xr:uid="{00000000-0005-0000-0000-0000D0010000}"/>
    <cellStyle name="HEADING2 2" xfId="241" xr:uid="{00000000-0005-0000-0000-0000D1010000}"/>
    <cellStyle name="Hyperlink 2" xfId="242" xr:uid="{00000000-0005-0000-0000-0000D2010000}"/>
    <cellStyle name="Input [yellow]" xfId="243" xr:uid="{00000000-0005-0000-0000-0000D3010000}"/>
    <cellStyle name="Input [yellow] 2" xfId="244" xr:uid="{00000000-0005-0000-0000-0000D4010000}"/>
    <cellStyle name="Input 2" xfId="245" xr:uid="{00000000-0005-0000-0000-0000D5010000}"/>
    <cellStyle name="Kiểu 1" xfId="246" xr:uid="{00000000-0005-0000-0000-0000D6010000}"/>
    <cellStyle name="Ledger 17 x 11 in" xfId="247" xr:uid="{00000000-0005-0000-0000-0000D7010000}"/>
    <cellStyle name="Ledger 17 x 11 in 2" xfId="248" xr:uid="{00000000-0005-0000-0000-0000D8010000}"/>
    <cellStyle name="Linked Cell 2" xfId="249" xr:uid="{00000000-0005-0000-0000-0000D9010000}"/>
    <cellStyle name="luc" xfId="250" xr:uid="{00000000-0005-0000-0000-0000DA010000}"/>
    <cellStyle name="luc2" xfId="251" xr:uid="{00000000-0005-0000-0000-0000DB010000}"/>
    <cellStyle name="Millares [0]_Well Timing" xfId="252" xr:uid="{00000000-0005-0000-0000-0000DC010000}"/>
    <cellStyle name="Millares_Well Timing" xfId="253" xr:uid="{00000000-0005-0000-0000-0000DD010000}"/>
    <cellStyle name="Model" xfId="254" xr:uid="{00000000-0005-0000-0000-0000DE010000}"/>
    <cellStyle name="moi" xfId="255" xr:uid="{00000000-0005-0000-0000-0000DF010000}"/>
    <cellStyle name="Moneda [0]_Well Timing" xfId="256" xr:uid="{00000000-0005-0000-0000-0000E0010000}"/>
    <cellStyle name="Moneda_Well Timing" xfId="257" xr:uid="{00000000-0005-0000-0000-0000E1010000}"/>
    <cellStyle name="Monétaire [0]_TARIFFS DB" xfId="258" xr:uid="{00000000-0005-0000-0000-0000E2010000}"/>
    <cellStyle name="Monétaire_TARIFFS DB" xfId="259" xr:uid="{00000000-0005-0000-0000-0000E3010000}"/>
    <cellStyle name="MoneyNumber" xfId="260" xr:uid="{00000000-0005-0000-0000-0000E4010000}"/>
    <cellStyle name="n" xfId="261" xr:uid="{00000000-0005-0000-0000-0000E5010000}"/>
    <cellStyle name="n1" xfId="262" xr:uid="{00000000-0005-0000-0000-0000E6010000}"/>
    <cellStyle name="Neutral 2" xfId="263" xr:uid="{00000000-0005-0000-0000-0000E7010000}"/>
    <cellStyle name="New Times Roman" xfId="264" xr:uid="{00000000-0005-0000-0000-0000E8010000}"/>
    <cellStyle name="Nhấn1" xfId="265" xr:uid="{00000000-0005-0000-0000-0000E9010000}"/>
    <cellStyle name="Nhấn2" xfId="266" xr:uid="{00000000-0005-0000-0000-0000EA010000}"/>
    <cellStyle name="Nhấn3" xfId="267" xr:uid="{00000000-0005-0000-0000-0000EB010000}"/>
    <cellStyle name="Nhấn4" xfId="268" xr:uid="{00000000-0005-0000-0000-0000EC010000}"/>
    <cellStyle name="Nhấn5" xfId="269" xr:uid="{00000000-0005-0000-0000-0000ED010000}"/>
    <cellStyle name="Nhấn6" xfId="270" xr:uid="{00000000-0005-0000-0000-0000EE010000}"/>
    <cellStyle name="No" xfId="271" xr:uid="{00000000-0005-0000-0000-0000EF010000}"/>
    <cellStyle name="no dec" xfId="272" xr:uid="{00000000-0005-0000-0000-0000F0010000}"/>
    <cellStyle name="ÑONVÒ" xfId="273" xr:uid="{00000000-0005-0000-0000-0000F1010000}"/>
    <cellStyle name="Normal" xfId="0" builtinId="0"/>
    <cellStyle name="Normal - Style1" xfId="274" xr:uid="{00000000-0005-0000-0000-0000F3010000}"/>
    <cellStyle name="Normal - Style1 2" xfId="275" xr:uid="{00000000-0005-0000-0000-0000F4010000}"/>
    <cellStyle name="Normal 10" xfId="276" xr:uid="{00000000-0005-0000-0000-0000F5010000}"/>
    <cellStyle name="Normal 10 2" xfId="277" xr:uid="{00000000-0005-0000-0000-0000F6010000}"/>
    <cellStyle name="Normal 10 2 2" xfId="278" xr:uid="{00000000-0005-0000-0000-0000F7010000}"/>
    <cellStyle name="Normal 10 2 2 2" xfId="673" xr:uid="{00000000-0005-0000-0000-0000F8010000}"/>
    <cellStyle name="Normal 10 2 3" xfId="279" xr:uid="{00000000-0005-0000-0000-0000F9010000}"/>
    <cellStyle name="Normal 10 2 3 2" xfId="802" xr:uid="{00000000-0005-0000-0000-0000FA010000}"/>
    <cellStyle name="Normal 10 2 3 3" xfId="805" xr:uid="{00000000-0005-0000-0000-0000FB010000}"/>
    <cellStyle name="Normal 10 2 3 4" xfId="800" xr:uid="{00000000-0005-0000-0000-0000FC010000}"/>
    <cellStyle name="Normal 10 2 3 5" xfId="799" xr:uid="{00000000-0005-0000-0000-0000FD010000}"/>
    <cellStyle name="Normal 10 2 3 6" xfId="795" xr:uid="{00000000-0005-0000-0000-0000FE010000}"/>
    <cellStyle name="Normal 10 2 3 7" xfId="1014" xr:uid="{00000000-0005-0000-0000-0000FF010000}"/>
    <cellStyle name="Normal 10 2 3 8" xfId="1017" xr:uid="{00000000-0005-0000-0000-000000020000}"/>
    <cellStyle name="Normal 10 2 4" xfId="672" xr:uid="{00000000-0005-0000-0000-000001020000}"/>
    <cellStyle name="Normal 10 3" xfId="280" xr:uid="{00000000-0005-0000-0000-000002020000}"/>
    <cellStyle name="Normal 10 3 2" xfId="674" xr:uid="{00000000-0005-0000-0000-000003020000}"/>
    <cellStyle name="Normal 10 3 3" xfId="803" xr:uid="{00000000-0005-0000-0000-000004020000}"/>
    <cellStyle name="Normal 10 3 4" xfId="804" xr:uid="{00000000-0005-0000-0000-000005020000}"/>
    <cellStyle name="Normal 10 3 5" xfId="801" xr:uid="{00000000-0005-0000-0000-000006020000}"/>
    <cellStyle name="Normal 10 3 6" xfId="798" xr:uid="{00000000-0005-0000-0000-000007020000}"/>
    <cellStyle name="Normal 10 3 7" xfId="796" xr:uid="{00000000-0005-0000-0000-000008020000}"/>
    <cellStyle name="Normal 10 3 8" xfId="1015" xr:uid="{00000000-0005-0000-0000-000009020000}"/>
    <cellStyle name="Normal 10 3 9" xfId="1016" xr:uid="{00000000-0005-0000-0000-00000A020000}"/>
    <cellStyle name="Normal 10 4" xfId="281" xr:uid="{00000000-0005-0000-0000-00000B020000}"/>
    <cellStyle name="Normal 10 5" xfId="282" xr:uid="{00000000-0005-0000-0000-00000C020000}"/>
    <cellStyle name="Normal 10 5 2" xfId="283" xr:uid="{00000000-0005-0000-0000-00000D020000}"/>
    <cellStyle name="Normal 10 5 2 2" xfId="1158" xr:uid="{00000000-0005-0000-0000-00000E020000}"/>
    <cellStyle name="Normal 10 5 2 3" xfId="1231" xr:uid="{00000000-0005-0000-0000-00000F020000}"/>
    <cellStyle name="Normal 100" xfId="611" xr:uid="{00000000-0005-0000-0000-000010020000}"/>
    <cellStyle name="Normal 101" xfId="612" xr:uid="{00000000-0005-0000-0000-000011020000}"/>
    <cellStyle name="Normal 102" xfId="613" xr:uid="{00000000-0005-0000-0000-000012020000}"/>
    <cellStyle name="Normal 103" xfId="614" xr:uid="{00000000-0005-0000-0000-000013020000}"/>
    <cellStyle name="Normal 104" xfId="615" xr:uid="{00000000-0005-0000-0000-000014020000}"/>
    <cellStyle name="Normal 105" xfId="616" xr:uid="{00000000-0005-0000-0000-000015020000}"/>
    <cellStyle name="Normal 106" xfId="617" xr:uid="{00000000-0005-0000-0000-000016020000}"/>
    <cellStyle name="Normal 106 2" xfId="675" xr:uid="{00000000-0005-0000-0000-000017020000}"/>
    <cellStyle name="Normal 107" xfId="284" xr:uid="{00000000-0005-0000-0000-000018020000}"/>
    <cellStyle name="Normal 108" xfId="618" xr:uid="{00000000-0005-0000-0000-000019020000}"/>
    <cellStyle name="Normal 109" xfId="619" xr:uid="{00000000-0005-0000-0000-00001A020000}"/>
    <cellStyle name="Normal 11" xfId="285" xr:uid="{00000000-0005-0000-0000-00001B020000}"/>
    <cellStyle name="Normal 11 2" xfId="286" xr:uid="{00000000-0005-0000-0000-00001C020000}"/>
    <cellStyle name="Normal 11 3" xfId="287" xr:uid="{00000000-0005-0000-0000-00001D020000}"/>
    <cellStyle name="Normal 11 4" xfId="288" xr:uid="{00000000-0005-0000-0000-00001E020000}"/>
    <cellStyle name="Normal 11 4 2" xfId="1159" xr:uid="{00000000-0005-0000-0000-00001F020000}"/>
    <cellStyle name="Normal 11 4 3" xfId="1232" xr:uid="{00000000-0005-0000-0000-000020020000}"/>
    <cellStyle name="Normal 11 5" xfId="289" xr:uid="{00000000-0005-0000-0000-000021020000}"/>
    <cellStyle name="Normal 11 5 2" xfId="807" xr:uid="{00000000-0005-0000-0000-000022020000}"/>
    <cellStyle name="Normal 11 5 3" xfId="797" xr:uid="{00000000-0005-0000-0000-000023020000}"/>
    <cellStyle name="Normal 11 5 4" xfId="808" xr:uid="{00000000-0005-0000-0000-000024020000}"/>
    <cellStyle name="Normal 11 5 5" xfId="794" xr:uid="{00000000-0005-0000-0000-000025020000}"/>
    <cellStyle name="Normal 11 5 6" xfId="806" xr:uid="{00000000-0005-0000-0000-000026020000}"/>
    <cellStyle name="Normal 11 5 7" xfId="1018" xr:uid="{00000000-0005-0000-0000-000027020000}"/>
    <cellStyle name="Normal 11 5 8" xfId="1070" xr:uid="{00000000-0005-0000-0000-000028020000}"/>
    <cellStyle name="Normal 11 6" xfId="290" xr:uid="{00000000-0005-0000-0000-000029020000}"/>
    <cellStyle name="Normal 110" xfId="620" xr:uid="{00000000-0005-0000-0000-00002A020000}"/>
    <cellStyle name="Normal 111" xfId="621" xr:uid="{00000000-0005-0000-0000-00002B020000}"/>
    <cellStyle name="Normal 112" xfId="622" xr:uid="{00000000-0005-0000-0000-00002C020000}"/>
    <cellStyle name="Normal 113" xfId="623" xr:uid="{00000000-0005-0000-0000-00002D020000}"/>
    <cellStyle name="Normal 114" xfId="291" xr:uid="{00000000-0005-0000-0000-00002E020000}"/>
    <cellStyle name="Normal 115" xfId="624" xr:uid="{00000000-0005-0000-0000-00002F020000}"/>
    <cellStyle name="Normal 116" xfId="625" xr:uid="{00000000-0005-0000-0000-000030020000}"/>
    <cellStyle name="Normal 117" xfId="292" xr:uid="{00000000-0005-0000-0000-000031020000}"/>
    <cellStyle name="Normal 118" xfId="626" xr:uid="{00000000-0005-0000-0000-000032020000}"/>
    <cellStyle name="Normal 119" xfId="627" xr:uid="{00000000-0005-0000-0000-000033020000}"/>
    <cellStyle name="Normal 12" xfId="293" xr:uid="{00000000-0005-0000-0000-000034020000}"/>
    <cellStyle name="Normal 12 2" xfId="294" xr:uid="{00000000-0005-0000-0000-000035020000}"/>
    <cellStyle name="Normal 12 2 2" xfId="295" xr:uid="{00000000-0005-0000-0000-000036020000}"/>
    <cellStyle name="Normal 12 3" xfId="296" xr:uid="{00000000-0005-0000-0000-000037020000}"/>
    <cellStyle name="Normal 12 4" xfId="297" xr:uid="{00000000-0005-0000-0000-000038020000}"/>
    <cellStyle name="Normal 12 4 2" xfId="810" xr:uid="{00000000-0005-0000-0000-000039020000}"/>
    <cellStyle name="Normal 12 4 3" xfId="793" xr:uid="{00000000-0005-0000-0000-00003A020000}"/>
    <cellStyle name="Normal 12 4 4" xfId="816" xr:uid="{00000000-0005-0000-0000-00003B020000}"/>
    <cellStyle name="Normal 12 4 5" xfId="787" xr:uid="{00000000-0005-0000-0000-00003C020000}"/>
    <cellStyle name="Normal 12 4 6" xfId="957" xr:uid="{00000000-0005-0000-0000-00003D020000}"/>
    <cellStyle name="Normal 12 4 7" xfId="1019" xr:uid="{00000000-0005-0000-0000-00003E020000}"/>
    <cellStyle name="Normal 12 4 8" xfId="1013" xr:uid="{00000000-0005-0000-0000-00003F020000}"/>
    <cellStyle name="Normal 120" xfId="628" xr:uid="{00000000-0005-0000-0000-000040020000}"/>
    <cellStyle name="Normal 121" xfId="629" xr:uid="{00000000-0005-0000-0000-000041020000}"/>
    <cellStyle name="Normal 122" xfId="630" xr:uid="{00000000-0005-0000-0000-000042020000}"/>
    <cellStyle name="Normal 123" xfId="631" xr:uid="{00000000-0005-0000-0000-000043020000}"/>
    <cellStyle name="Normal 124" xfId="632" xr:uid="{00000000-0005-0000-0000-000044020000}"/>
    <cellStyle name="Normal 125" xfId="633" xr:uid="{00000000-0005-0000-0000-000045020000}"/>
    <cellStyle name="Normal 126" xfId="634" xr:uid="{00000000-0005-0000-0000-000046020000}"/>
    <cellStyle name="Normal 127" xfId="635" xr:uid="{00000000-0005-0000-0000-000047020000}"/>
    <cellStyle name="Normal 128" xfId="636" xr:uid="{00000000-0005-0000-0000-000048020000}"/>
    <cellStyle name="Normal 129" xfId="637" xr:uid="{00000000-0005-0000-0000-000049020000}"/>
    <cellStyle name="Normal 13" xfId="298" xr:uid="{00000000-0005-0000-0000-00004A020000}"/>
    <cellStyle name="Normal 13 2" xfId="299" xr:uid="{00000000-0005-0000-0000-00004B020000}"/>
    <cellStyle name="Normal 13 2 2" xfId="812" xr:uid="{00000000-0005-0000-0000-00004C020000}"/>
    <cellStyle name="Normal 13 2 3" xfId="792" xr:uid="{00000000-0005-0000-0000-00004D020000}"/>
    <cellStyle name="Normal 13 2 4" xfId="817" xr:uid="{00000000-0005-0000-0000-00004E020000}"/>
    <cellStyle name="Normal 13 2 5" xfId="786" xr:uid="{00000000-0005-0000-0000-00004F020000}"/>
    <cellStyle name="Normal 13 2 6" xfId="956" xr:uid="{00000000-0005-0000-0000-000050020000}"/>
    <cellStyle name="Normal 13 2 7" xfId="1020" xr:uid="{00000000-0005-0000-0000-000051020000}"/>
    <cellStyle name="Normal 13 2 8" xfId="1012" xr:uid="{00000000-0005-0000-0000-000052020000}"/>
    <cellStyle name="Normal 13 3" xfId="300" xr:uid="{00000000-0005-0000-0000-000053020000}"/>
    <cellStyle name="Normal 13 4" xfId="1160" xr:uid="{00000000-0005-0000-0000-000054020000}"/>
    <cellStyle name="Normal 13 5" xfId="1233" xr:uid="{00000000-0005-0000-0000-000055020000}"/>
    <cellStyle name="Normal 130" xfId="638" xr:uid="{00000000-0005-0000-0000-000056020000}"/>
    <cellStyle name="Normal 131" xfId="639" xr:uid="{00000000-0005-0000-0000-000057020000}"/>
    <cellStyle name="Normal 132" xfId="640" xr:uid="{00000000-0005-0000-0000-000058020000}"/>
    <cellStyle name="Normal 133" xfId="641" xr:uid="{00000000-0005-0000-0000-000059020000}"/>
    <cellStyle name="Normal 134" xfId="642" xr:uid="{00000000-0005-0000-0000-00005A020000}"/>
    <cellStyle name="Normal 135" xfId="643" xr:uid="{00000000-0005-0000-0000-00005B020000}"/>
    <cellStyle name="Normal 136" xfId="644" xr:uid="{00000000-0005-0000-0000-00005C020000}"/>
    <cellStyle name="Normal 137" xfId="645" xr:uid="{00000000-0005-0000-0000-00005D020000}"/>
    <cellStyle name="Normal 138" xfId="646" xr:uid="{00000000-0005-0000-0000-00005E020000}"/>
    <cellStyle name="Normal 139" xfId="647" xr:uid="{00000000-0005-0000-0000-00005F020000}"/>
    <cellStyle name="Normal 14" xfId="301" xr:uid="{00000000-0005-0000-0000-000060020000}"/>
    <cellStyle name="Normal 14 13" xfId="302" xr:uid="{00000000-0005-0000-0000-000061020000}"/>
    <cellStyle name="Normal 14 13 2" xfId="815" xr:uid="{00000000-0005-0000-0000-000062020000}"/>
    <cellStyle name="Normal 14 13 3" xfId="791" xr:uid="{00000000-0005-0000-0000-000063020000}"/>
    <cellStyle name="Normal 14 13 4" xfId="821" xr:uid="{00000000-0005-0000-0000-000064020000}"/>
    <cellStyle name="Normal 14 13 5" xfId="784" xr:uid="{00000000-0005-0000-0000-000065020000}"/>
    <cellStyle name="Normal 14 13 6" xfId="809" xr:uid="{00000000-0005-0000-0000-000066020000}"/>
    <cellStyle name="Normal 14 13 7" xfId="1021" xr:uid="{00000000-0005-0000-0000-000067020000}"/>
    <cellStyle name="Normal 14 13 8" xfId="1011" xr:uid="{00000000-0005-0000-0000-000068020000}"/>
    <cellStyle name="Normal 14 2" xfId="303" xr:uid="{00000000-0005-0000-0000-000069020000}"/>
    <cellStyle name="Normal 14 3" xfId="304" xr:uid="{00000000-0005-0000-0000-00006A020000}"/>
    <cellStyle name="Normal 140" xfId="648" xr:uid="{00000000-0005-0000-0000-00006B020000}"/>
    <cellStyle name="Normal 141" xfId="649" xr:uid="{00000000-0005-0000-0000-00006C020000}"/>
    <cellStyle name="Normal 142" xfId="650" xr:uid="{00000000-0005-0000-0000-00006D020000}"/>
    <cellStyle name="Normal 143" xfId="651" xr:uid="{00000000-0005-0000-0000-00006E020000}"/>
    <cellStyle name="Normal 144" xfId="652" xr:uid="{00000000-0005-0000-0000-00006F020000}"/>
    <cellStyle name="Normal 145" xfId="653" xr:uid="{00000000-0005-0000-0000-000070020000}"/>
    <cellStyle name="Normal 146" xfId="654" xr:uid="{00000000-0005-0000-0000-000071020000}"/>
    <cellStyle name="Normal 147" xfId="655" xr:uid="{00000000-0005-0000-0000-000072020000}"/>
    <cellStyle name="Normal 148" xfId="656" xr:uid="{00000000-0005-0000-0000-000073020000}"/>
    <cellStyle name="Normal 149" xfId="657" xr:uid="{00000000-0005-0000-0000-000074020000}"/>
    <cellStyle name="Normal 15" xfId="305" xr:uid="{00000000-0005-0000-0000-000075020000}"/>
    <cellStyle name="Normal 15 2" xfId="306" xr:uid="{00000000-0005-0000-0000-000076020000}"/>
    <cellStyle name="Normal 15 2 2" xfId="818" xr:uid="{00000000-0005-0000-0000-000077020000}"/>
    <cellStyle name="Normal 15 2 3" xfId="790" xr:uid="{00000000-0005-0000-0000-000078020000}"/>
    <cellStyle name="Normal 15 2 4" xfId="823" xr:uid="{00000000-0005-0000-0000-000079020000}"/>
    <cellStyle name="Normal 15 2 5" xfId="782" xr:uid="{00000000-0005-0000-0000-00007A020000}"/>
    <cellStyle name="Normal 15 2 6" xfId="811" xr:uid="{00000000-0005-0000-0000-00007B020000}"/>
    <cellStyle name="Normal 15 2 7" xfId="1022" xr:uid="{00000000-0005-0000-0000-00007C020000}"/>
    <cellStyle name="Normal 15 2 8" xfId="1010" xr:uid="{00000000-0005-0000-0000-00007D020000}"/>
    <cellStyle name="Normal 150" xfId="658" xr:uid="{00000000-0005-0000-0000-00007E020000}"/>
    <cellStyle name="Normal 151" xfId="659" xr:uid="{00000000-0005-0000-0000-00007F020000}"/>
    <cellStyle name="Normal 152" xfId="660" xr:uid="{00000000-0005-0000-0000-000080020000}"/>
    <cellStyle name="Normal 153" xfId="661" xr:uid="{00000000-0005-0000-0000-000081020000}"/>
    <cellStyle name="Normal 154" xfId="662" xr:uid="{00000000-0005-0000-0000-000082020000}"/>
    <cellStyle name="Normal 155" xfId="663" xr:uid="{00000000-0005-0000-0000-000083020000}"/>
    <cellStyle name="Normal 156" xfId="686" xr:uid="{00000000-0005-0000-0000-000084020000}"/>
    <cellStyle name="Normal 157" xfId="951" xr:uid="{00000000-0005-0000-0000-000085020000}"/>
    <cellStyle name="Normal 158" xfId="958" xr:uid="{00000000-0005-0000-0000-000086020000}"/>
    <cellStyle name="Normal 159" xfId="962" xr:uid="{00000000-0005-0000-0000-000087020000}"/>
    <cellStyle name="Normal 16" xfId="307" xr:uid="{00000000-0005-0000-0000-000088020000}"/>
    <cellStyle name="Normal 16 2" xfId="819" xr:uid="{00000000-0005-0000-0000-000089020000}"/>
    <cellStyle name="Normal 16 3" xfId="789" xr:uid="{00000000-0005-0000-0000-00008A020000}"/>
    <cellStyle name="Normal 16 4" xfId="824" xr:uid="{00000000-0005-0000-0000-00008B020000}"/>
    <cellStyle name="Normal 16 5" xfId="780" xr:uid="{00000000-0005-0000-0000-00008C020000}"/>
    <cellStyle name="Normal 16 6" xfId="813" xr:uid="{00000000-0005-0000-0000-00008D020000}"/>
    <cellStyle name="Normal 16 7" xfId="1023" xr:uid="{00000000-0005-0000-0000-00008E020000}"/>
    <cellStyle name="Normal 16 8" xfId="1009" xr:uid="{00000000-0005-0000-0000-00008F020000}"/>
    <cellStyle name="Normal 160" xfId="1071" xr:uid="{00000000-0005-0000-0000-000090020000}"/>
    <cellStyle name="Normal 161" xfId="1074" xr:uid="{00000000-0005-0000-0000-000091020000}"/>
    <cellStyle name="Normal 162" xfId="1080" xr:uid="{00000000-0005-0000-0000-000092020000}"/>
    <cellStyle name="Normal 163" xfId="1075" xr:uid="{00000000-0005-0000-0000-000093020000}"/>
    <cellStyle name="Normal 164" xfId="1082" xr:uid="{00000000-0005-0000-0000-000094020000}"/>
    <cellStyle name="Normal 165" xfId="1076" xr:uid="{00000000-0005-0000-0000-000095020000}"/>
    <cellStyle name="Normal 166" xfId="1077" xr:uid="{00000000-0005-0000-0000-000096020000}"/>
    <cellStyle name="Normal 167" xfId="1078" xr:uid="{00000000-0005-0000-0000-000097020000}"/>
    <cellStyle name="Normal 168" xfId="1079" xr:uid="{00000000-0005-0000-0000-000098020000}"/>
    <cellStyle name="Normal 17" xfId="308" xr:uid="{00000000-0005-0000-0000-000099020000}"/>
    <cellStyle name="Normal 17 2" xfId="820" xr:uid="{00000000-0005-0000-0000-00009A020000}"/>
    <cellStyle name="Normal 17 3" xfId="788" xr:uid="{00000000-0005-0000-0000-00009B020000}"/>
    <cellStyle name="Normal 17 4" xfId="825" xr:uid="{00000000-0005-0000-0000-00009C020000}"/>
    <cellStyle name="Normal 17 5" xfId="779" xr:uid="{00000000-0005-0000-0000-00009D020000}"/>
    <cellStyle name="Normal 17 6" xfId="814" xr:uid="{00000000-0005-0000-0000-00009E020000}"/>
    <cellStyle name="Normal 17 7" xfId="1024" xr:uid="{00000000-0005-0000-0000-00009F020000}"/>
    <cellStyle name="Normal 17 8" xfId="1008" xr:uid="{00000000-0005-0000-0000-0000A0020000}"/>
    <cellStyle name="Normal 18" xfId="309" xr:uid="{00000000-0005-0000-0000-0000A1020000}"/>
    <cellStyle name="Normal 19" xfId="310" xr:uid="{00000000-0005-0000-0000-0000A2020000}"/>
    <cellStyle name="Normal 19 2" xfId="311" xr:uid="{00000000-0005-0000-0000-0000A3020000}"/>
    <cellStyle name="Normal 19 2 2" xfId="312" xr:uid="{00000000-0005-0000-0000-0000A4020000}"/>
    <cellStyle name="Normal 19 3" xfId="313" xr:uid="{00000000-0005-0000-0000-0000A5020000}"/>
    <cellStyle name="Normal 19 3 2" xfId="314" xr:uid="{00000000-0005-0000-0000-0000A6020000}"/>
    <cellStyle name="Normal 2" xfId="315" xr:uid="{00000000-0005-0000-0000-0000A7020000}"/>
    <cellStyle name="Normal 2 10" xfId="831" xr:uid="{00000000-0005-0000-0000-0000A8020000}"/>
    <cellStyle name="Normal 2 100" xfId="677" xr:uid="{00000000-0005-0000-0000-0000A9020000}"/>
    <cellStyle name="Normal 2 11" xfId="776" xr:uid="{00000000-0005-0000-0000-0000AA020000}"/>
    <cellStyle name="Normal 2 12" xfId="827" xr:uid="{00000000-0005-0000-0000-0000AB020000}"/>
    <cellStyle name="Normal 2 13" xfId="1025" xr:uid="{00000000-0005-0000-0000-0000AC020000}"/>
    <cellStyle name="Normal 2 14" xfId="1007" xr:uid="{00000000-0005-0000-0000-0000AD020000}"/>
    <cellStyle name="Normal 2 2" xfId="316" xr:uid="{00000000-0005-0000-0000-0000AE020000}"/>
    <cellStyle name="Normal 2 2 10" xfId="317" xr:uid="{00000000-0005-0000-0000-0000AF020000}"/>
    <cellStyle name="Normal 2 2 2" xfId="318" xr:uid="{00000000-0005-0000-0000-0000B0020000}"/>
    <cellStyle name="Normal 2 2 2 13" xfId="319" xr:uid="{00000000-0005-0000-0000-0000B1020000}"/>
    <cellStyle name="Normal 2 2 2 13 2" xfId="826" xr:uid="{00000000-0005-0000-0000-0000B2020000}"/>
    <cellStyle name="Normal 2 2 2 13 3" xfId="783" xr:uid="{00000000-0005-0000-0000-0000B3020000}"/>
    <cellStyle name="Normal 2 2 2 13 4" xfId="834" xr:uid="{00000000-0005-0000-0000-0000B4020000}"/>
    <cellStyle name="Normal 2 2 2 13 5" xfId="775" xr:uid="{00000000-0005-0000-0000-0000B5020000}"/>
    <cellStyle name="Normal 2 2 2 13 6" xfId="829" xr:uid="{00000000-0005-0000-0000-0000B6020000}"/>
    <cellStyle name="Normal 2 2 2 13 7" xfId="1026" xr:uid="{00000000-0005-0000-0000-0000B7020000}"/>
    <cellStyle name="Normal 2 2 2 13 8" xfId="1006" xr:uid="{00000000-0005-0000-0000-0000B8020000}"/>
    <cellStyle name="Normal 2 2 2 2" xfId="320" xr:uid="{00000000-0005-0000-0000-0000B9020000}"/>
    <cellStyle name="Normal 2 2 2 2 2" xfId="321" xr:uid="{00000000-0005-0000-0000-0000BA020000}"/>
    <cellStyle name="Normal 2 2 2 2 3" xfId="322" xr:uid="{00000000-0005-0000-0000-0000BB020000}"/>
    <cellStyle name="Normal 2 2 2 2 3 2" xfId="828" xr:uid="{00000000-0005-0000-0000-0000BC020000}"/>
    <cellStyle name="Normal 2 2 2 2 3 3" xfId="781" xr:uid="{00000000-0005-0000-0000-0000BD020000}"/>
    <cellStyle name="Normal 2 2 2 2 3 4" xfId="835" xr:uid="{00000000-0005-0000-0000-0000BE020000}"/>
    <cellStyle name="Normal 2 2 2 2 3 5" xfId="772" xr:uid="{00000000-0005-0000-0000-0000BF020000}"/>
    <cellStyle name="Normal 2 2 2 2 3 6" xfId="832" xr:uid="{00000000-0005-0000-0000-0000C0020000}"/>
    <cellStyle name="Normal 2 2 2 2 3 7" xfId="1027" xr:uid="{00000000-0005-0000-0000-0000C1020000}"/>
    <cellStyle name="Normal 2 2 2 2 3 8" xfId="1005" xr:uid="{00000000-0005-0000-0000-0000C2020000}"/>
    <cellStyle name="Normal 2 2 2 2 4" xfId="323" xr:uid="{00000000-0005-0000-0000-0000C3020000}"/>
    <cellStyle name="Normal 2 2 2 3" xfId="324" xr:uid="{00000000-0005-0000-0000-0000C4020000}"/>
    <cellStyle name="Normal 2 2 3" xfId="325" xr:uid="{00000000-0005-0000-0000-0000C5020000}"/>
    <cellStyle name="Normal 2 2 3 2" xfId="326" xr:uid="{00000000-0005-0000-0000-0000C6020000}"/>
    <cellStyle name="Normal 2 2 3 3" xfId="327" xr:uid="{00000000-0005-0000-0000-0000C7020000}"/>
    <cellStyle name="Normal 2 2 3 3 2" xfId="830" xr:uid="{00000000-0005-0000-0000-0000C8020000}"/>
    <cellStyle name="Normal 2 2 3 3 3" xfId="778" xr:uid="{00000000-0005-0000-0000-0000C9020000}"/>
    <cellStyle name="Normal 2 2 3 3 4" xfId="839" xr:uid="{00000000-0005-0000-0000-0000CA020000}"/>
    <cellStyle name="Normal 2 2 3 3 5" xfId="771" xr:uid="{00000000-0005-0000-0000-0000CB020000}"/>
    <cellStyle name="Normal 2 2 3 3 6" xfId="837" xr:uid="{00000000-0005-0000-0000-0000CC020000}"/>
    <cellStyle name="Normal 2 2 3 3 7" xfId="1028" xr:uid="{00000000-0005-0000-0000-0000CD020000}"/>
    <cellStyle name="Normal 2 2 3 3 8" xfId="1004" xr:uid="{00000000-0005-0000-0000-0000CE020000}"/>
    <cellStyle name="Normal 2 2 3 4" xfId="328" xr:uid="{00000000-0005-0000-0000-0000CF020000}"/>
    <cellStyle name="Normal 2 2 4" xfId="329" xr:uid="{00000000-0005-0000-0000-0000D0020000}"/>
    <cellStyle name="Normal 2 2 5" xfId="330" xr:uid="{00000000-0005-0000-0000-0000D1020000}"/>
    <cellStyle name="Normal 2 2 5 2" xfId="331" xr:uid="{00000000-0005-0000-0000-0000D2020000}"/>
    <cellStyle name="Normal 2 2 5 2 2" xfId="833" xr:uid="{00000000-0005-0000-0000-0000D3020000}"/>
    <cellStyle name="Normal 2 2 5 2 3" xfId="777" xr:uid="{00000000-0005-0000-0000-0000D4020000}"/>
    <cellStyle name="Normal 2 2 5 2 4" xfId="841" xr:uid="{00000000-0005-0000-0000-0000D5020000}"/>
    <cellStyle name="Normal 2 2 5 2 5" xfId="770" xr:uid="{00000000-0005-0000-0000-0000D6020000}"/>
    <cellStyle name="Normal 2 2 5 2 6" xfId="840" xr:uid="{00000000-0005-0000-0000-0000D7020000}"/>
    <cellStyle name="Normal 2 2 5 2 7" xfId="1029" xr:uid="{00000000-0005-0000-0000-0000D8020000}"/>
    <cellStyle name="Normal 2 2 5 2 8" xfId="1003" xr:uid="{00000000-0005-0000-0000-0000D9020000}"/>
    <cellStyle name="Normal 2 2 6" xfId="332" xr:uid="{00000000-0005-0000-0000-0000DA020000}"/>
    <cellStyle name="Normal 2 2 7" xfId="333" xr:uid="{00000000-0005-0000-0000-0000DB020000}"/>
    <cellStyle name="Normal 2 3" xfId="334" xr:uid="{00000000-0005-0000-0000-0000DC020000}"/>
    <cellStyle name="Normal 2 3 2" xfId="335" xr:uid="{00000000-0005-0000-0000-0000DD020000}"/>
    <cellStyle name="Normal 2 3 2 2" xfId="336" xr:uid="{00000000-0005-0000-0000-0000DE020000}"/>
    <cellStyle name="Normal 2 3 2 2 2" xfId="337" xr:uid="{00000000-0005-0000-0000-0000DF020000}"/>
    <cellStyle name="Normal 2 3 2 3" xfId="338" xr:uid="{00000000-0005-0000-0000-0000E0020000}"/>
    <cellStyle name="Normal 2 3 2 3 2" xfId="836" xr:uid="{00000000-0005-0000-0000-0000E1020000}"/>
    <cellStyle name="Normal 2 3 2 3 3" xfId="774" xr:uid="{00000000-0005-0000-0000-0000E2020000}"/>
    <cellStyle name="Normal 2 3 2 3 4" xfId="843" xr:uid="{00000000-0005-0000-0000-0000E3020000}"/>
    <cellStyle name="Normal 2 3 2 3 5" xfId="768" xr:uid="{00000000-0005-0000-0000-0000E4020000}"/>
    <cellStyle name="Normal 2 3 2 3 6" xfId="842" xr:uid="{00000000-0005-0000-0000-0000E5020000}"/>
    <cellStyle name="Normal 2 3 2 3 7" xfId="1030" xr:uid="{00000000-0005-0000-0000-0000E6020000}"/>
    <cellStyle name="Normal 2 3 2 3 8" xfId="1002" xr:uid="{00000000-0005-0000-0000-0000E7020000}"/>
    <cellStyle name="Normal 2 3 2 4" xfId="339" xr:uid="{00000000-0005-0000-0000-0000E8020000}"/>
    <cellStyle name="Normal 2 3 3" xfId="340" xr:uid="{00000000-0005-0000-0000-0000E9020000}"/>
    <cellStyle name="Normal 2 3 3 2" xfId="838" xr:uid="{00000000-0005-0000-0000-0000EA020000}"/>
    <cellStyle name="Normal 2 3 3 3" xfId="773" xr:uid="{00000000-0005-0000-0000-0000EB020000}"/>
    <cellStyle name="Normal 2 3 3 4" xfId="845" xr:uid="{00000000-0005-0000-0000-0000EC020000}"/>
    <cellStyle name="Normal 2 3 3 5" xfId="765" xr:uid="{00000000-0005-0000-0000-0000ED020000}"/>
    <cellStyle name="Normal 2 3 3 6" xfId="846" xr:uid="{00000000-0005-0000-0000-0000EE020000}"/>
    <cellStyle name="Normal 2 3 3 7" xfId="1031" xr:uid="{00000000-0005-0000-0000-0000EF020000}"/>
    <cellStyle name="Normal 2 3 3 8" xfId="1001" xr:uid="{00000000-0005-0000-0000-0000F0020000}"/>
    <cellStyle name="Normal 2 3 4" xfId="341" xr:uid="{00000000-0005-0000-0000-0000F1020000}"/>
    <cellStyle name="Normal 2 3 4 2" xfId="1161" xr:uid="{00000000-0005-0000-0000-0000F2020000}"/>
    <cellStyle name="Normal 2 3 4 3" xfId="1234" xr:uid="{00000000-0005-0000-0000-0000F3020000}"/>
    <cellStyle name="Normal 2 3 5" xfId="342" xr:uid="{00000000-0005-0000-0000-0000F4020000}"/>
    <cellStyle name="Normal 2 4" xfId="343" xr:uid="{00000000-0005-0000-0000-0000F5020000}"/>
    <cellStyle name="Normal 2 4 2" xfId="344" xr:uid="{00000000-0005-0000-0000-0000F6020000}"/>
    <cellStyle name="Normal 2 4 2 2" xfId="345" xr:uid="{00000000-0005-0000-0000-0000F7020000}"/>
    <cellStyle name="Normal 2 4 3" xfId="346" xr:uid="{00000000-0005-0000-0000-0000F8020000}"/>
    <cellStyle name="Normal 2 5" xfId="347" xr:uid="{00000000-0005-0000-0000-0000F9020000}"/>
    <cellStyle name="Normal 2 5 2" xfId="678" xr:uid="{00000000-0005-0000-0000-0000FA020000}"/>
    <cellStyle name="Normal 2 6" xfId="348" xr:uid="{00000000-0005-0000-0000-0000FB020000}"/>
    <cellStyle name="Normal 2 7" xfId="676" xr:uid="{00000000-0005-0000-0000-0000FC020000}"/>
    <cellStyle name="Normal 2 72 2" xfId="349" xr:uid="{00000000-0005-0000-0000-0000FD020000}"/>
    <cellStyle name="Normal 2 8" xfId="822" xr:uid="{00000000-0005-0000-0000-0000FE020000}"/>
    <cellStyle name="Normal 2 9" xfId="785" xr:uid="{00000000-0005-0000-0000-0000FF020000}"/>
    <cellStyle name="Normal 20" xfId="350" xr:uid="{00000000-0005-0000-0000-000000030000}"/>
    <cellStyle name="Normal 20 2" xfId="351" xr:uid="{00000000-0005-0000-0000-000001030000}"/>
    <cellStyle name="Normal 21" xfId="352" xr:uid="{00000000-0005-0000-0000-000002030000}"/>
    <cellStyle name="Normal 22" xfId="353" xr:uid="{00000000-0005-0000-0000-000003030000}"/>
    <cellStyle name="Normal 22 2" xfId="354" xr:uid="{00000000-0005-0000-0000-000004030000}"/>
    <cellStyle name="Normal 22 2 2" xfId="355" xr:uid="{00000000-0005-0000-0000-000005030000}"/>
    <cellStyle name="Normal 22 2 2 2" xfId="844" xr:uid="{00000000-0005-0000-0000-000006030000}"/>
    <cellStyle name="Normal 22 2 2 3" xfId="769" xr:uid="{00000000-0005-0000-0000-000007030000}"/>
    <cellStyle name="Normal 22 2 2 4" xfId="853" xr:uid="{00000000-0005-0000-0000-000008030000}"/>
    <cellStyle name="Normal 22 2 2 5" xfId="759" xr:uid="{00000000-0005-0000-0000-000009030000}"/>
    <cellStyle name="Normal 22 2 2 6" xfId="854" xr:uid="{00000000-0005-0000-0000-00000A030000}"/>
    <cellStyle name="Normal 22 2 2 7" xfId="1032" xr:uid="{00000000-0005-0000-0000-00000B030000}"/>
    <cellStyle name="Normal 22 2 2 8" xfId="1000" xr:uid="{00000000-0005-0000-0000-00000C030000}"/>
    <cellStyle name="Normal 22 2 3" xfId="1162" xr:uid="{00000000-0005-0000-0000-00000D030000}"/>
    <cellStyle name="Normal 22 2 4" xfId="1235" xr:uid="{00000000-0005-0000-0000-00000E030000}"/>
    <cellStyle name="Normal 22 3" xfId="356" xr:uid="{00000000-0005-0000-0000-00000F030000}"/>
    <cellStyle name="Normal 23" xfId="357" xr:uid="{00000000-0005-0000-0000-000010030000}"/>
    <cellStyle name="Normal 24" xfId="358" xr:uid="{00000000-0005-0000-0000-000011030000}"/>
    <cellStyle name="Normal 25" xfId="359" xr:uid="{00000000-0005-0000-0000-000012030000}"/>
    <cellStyle name="Normal 25 2" xfId="360" xr:uid="{00000000-0005-0000-0000-000013030000}"/>
    <cellStyle name="Normal 25 2 2" xfId="847" xr:uid="{00000000-0005-0000-0000-000014030000}"/>
    <cellStyle name="Normal 25 2 3" xfId="767" xr:uid="{00000000-0005-0000-0000-000015030000}"/>
    <cellStyle name="Normal 25 2 4" xfId="855" xr:uid="{00000000-0005-0000-0000-000016030000}"/>
    <cellStyle name="Normal 25 2 5" xfId="754" xr:uid="{00000000-0005-0000-0000-000017030000}"/>
    <cellStyle name="Normal 25 2 6" xfId="859" xr:uid="{00000000-0005-0000-0000-000018030000}"/>
    <cellStyle name="Normal 25 2 7" xfId="1033" xr:uid="{00000000-0005-0000-0000-000019030000}"/>
    <cellStyle name="Normal 25 2 8" xfId="999" xr:uid="{00000000-0005-0000-0000-00001A030000}"/>
    <cellStyle name="Normal 26" xfId="361" xr:uid="{00000000-0005-0000-0000-00001B030000}"/>
    <cellStyle name="Normal 26 2" xfId="362" xr:uid="{00000000-0005-0000-0000-00001C030000}"/>
    <cellStyle name="Normal 26 2 2" xfId="848" xr:uid="{00000000-0005-0000-0000-00001D030000}"/>
    <cellStyle name="Normal 26 2 3" xfId="766" xr:uid="{00000000-0005-0000-0000-00001E030000}"/>
    <cellStyle name="Normal 26 2 4" xfId="856" xr:uid="{00000000-0005-0000-0000-00001F030000}"/>
    <cellStyle name="Normal 26 2 5" xfId="753" xr:uid="{00000000-0005-0000-0000-000020030000}"/>
    <cellStyle name="Normal 26 2 6" xfId="861" xr:uid="{00000000-0005-0000-0000-000021030000}"/>
    <cellStyle name="Normal 26 2 7" xfId="1034" xr:uid="{00000000-0005-0000-0000-000022030000}"/>
    <cellStyle name="Normal 26 2 8" xfId="998" xr:uid="{00000000-0005-0000-0000-000023030000}"/>
    <cellStyle name="Normal 27" xfId="363" xr:uid="{00000000-0005-0000-0000-000024030000}"/>
    <cellStyle name="Normal 28" xfId="364" xr:uid="{00000000-0005-0000-0000-000025030000}"/>
    <cellStyle name="Normal 28 2" xfId="365" xr:uid="{00000000-0005-0000-0000-000026030000}"/>
    <cellStyle name="Normal 28 2 2" xfId="849" xr:uid="{00000000-0005-0000-0000-000027030000}"/>
    <cellStyle name="Normal 28 2 3" xfId="764" xr:uid="{00000000-0005-0000-0000-000028030000}"/>
    <cellStyle name="Normal 28 2 4" xfId="860" xr:uid="{00000000-0005-0000-0000-000029030000}"/>
    <cellStyle name="Normal 28 2 5" xfId="751" xr:uid="{00000000-0005-0000-0000-00002A030000}"/>
    <cellStyle name="Normal 28 2 6" xfId="872" xr:uid="{00000000-0005-0000-0000-00002B030000}"/>
    <cellStyle name="Normal 28 2 7" xfId="1035" xr:uid="{00000000-0005-0000-0000-00002C030000}"/>
    <cellStyle name="Normal 28 2 8" xfId="997" xr:uid="{00000000-0005-0000-0000-00002D030000}"/>
    <cellStyle name="Normal 29" xfId="366" xr:uid="{00000000-0005-0000-0000-00002E030000}"/>
    <cellStyle name="Normal 3" xfId="367" xr:uid="{00000000-0005-0000-0000-00002F030000}"/>
    <cellStyle name="Normal 3 2" xfId="368" xr:uid="{00000000-0005-0000-0000-000030030000}"/>
    <cellStyle name="Normal 3 2 2" xfId="369" xr:uid="{00000000-0005-0000-0000-000031030000}"/>
    <cellStyle name="Normal 3 2 3" xfId="679" xr:uid="{00000000-0005-0000-0000-000032030000}"/>
    <cellStyle name="Normal 3 3" xfId="370" xr:uid="{00000000-0005-0000-0000-000033030000}"/>
    <cellStyle name="Normal 3 3 10" xfId="1036" xr:uid="{00000000-0005-0000-0000-000034030000}"/>
    <cellStyle name="Normal 3 3 11" xfId="996" xr:uid="{00000000-0005-0000-0000-000035030000}"/>
    <cellStyle name="Normal 3 3 2" xfId="371" xr:uid="{00000000-0005-0000-0000-000036030000}"/>
    <cellStyle name="Normal 3 3 3" xfId="372" xr:uid="{00000000-0005-0000-0000-000037030000}"/>
    <cellStyle name="Normal 3 3 4" xfId="680" xr:uid="{00000000-0005-0000-0000-000038030000}"/>
    <cellStyle name="Normal 3 3 5" xfId="850" xr:uid="{00000000-0005-0000-0000-000039030000}"/>
    <cellStyle name="Normal 3 3 6" xfId="763" xr:uid="{00000000-0005-0000-0000-00003A030000}"/>
    <cellStyle name="Normal 3 3 7" xfId="866" xr:uid="{00000000-0005-0000-0000-00003B030000}"/>
    <cellStyle name="Normal 3 3 8" xfId="747" xr:uid="{00000000-0005-0000-0000-00003C030000}"/>
    <cellStyle name="Normal 3 3 9" xfId="874" xr:uid="{00000000-0005-0000-0000-00003D030000}"/>
    <cellStyle name="Normal 3 4" xfId="373" xr:uid="{00000000-0005-0000-0000-00003E030000}"/>
    <cellStyle name="Normal 3 4 2" xfId="374" xr:uid="{00000000-0005-0000-0000-00003F030000}"/>
    <cellStyle name="Normal 3 4 2 2" xfId="851" xr:uid="{00000000-0005-0000-0000-000040030000}"/>
    <cellStyle name="Normal 3 4 2 3" xfId="762" xr:uid="{00000000-0005-0000-0000-000041030000}"/>
    <cellStyle name="Normal 3 4 2 4" xfId="867" xr:uid="{00000000-0005-0000-0000-000042030000}"/>
    <cellStyle name="Normal 3 4 2 5" xfId="739" xr:uid="{00000000-0005-0000-0000-000043030000}"/>
    <cellStyle name="Normal 3 4 2 6" xfId="880" xr:uid="{00000000-0005-0000-0000-000044030000}"/>
    <cellStyle name="Normal 3 4 2 7" xfId="1037" xr:uid="{00000000-0005-0000-0000-000045030000}"/>
    <cellStyle name="Normal 3 4 2 8" xfId="995" xr:uid="{00000000-0005-0000-0000-000046030000}"/>
    <cellStyle name="Normal 3 4 3" xfId="375" xr:uid="{00000000-0005-0000-0000-000047030000}"/>
    <cellStyle name="Normal 3 4 3 2" xfId="852" xr:uid="{00000000-0005-0000-0000-000048030000}"/>
    <cellStyle name="Normal 3 4 3 3" xfId="761" xr:uid="{00000000-0005-0000-0000-000049030000}"/>
    <cellStyle name="Normal 3 4 3 4" xfId="868" xr:uid="{00000000-0005-0000-0000-00004A030000}"/>
    <cellStyle name="Normal 3 4 3 5" xfId="738" xr:uid="{00000000-0005-0000-0000-00004B030000}"/>
    <cellStyle name="Normal 3 4 3 6" xfId="885" xr:uid="{00000000-0005-0000-0000-00004C030000}"/>
    <cellStyle name="Normal 3 4 3 7" xfId="1038" xr:uid="{00000000-0005-0000-0000-00004D030000}"/>
    <cellStyle name="Normal 3 4 3 8" xfId="993" xr:uid="{00000000-0005-0000-0000-00004E030000}"/>
    <cellStyle name="Normal 3 5" xfId="376" xr:uid="{00000000-0005-0000-0000-00004F030000}"/>
    <cellStyle name="Normal 3 5 2" xfId="377" xr:uid="{00000000-0005-0000-0000-000050030000}"/>
    <cellStyle name="Normal 3 6" xfId="378" xr:uid="{00000000-0005-0000-0000-000051030000}"/>
    <cellStyle name="Normal 3 7" xfId="379" xr:uid="{00000000-0005-0000-0000-000052030000}"/>
    <cellStyle name="Normal 3 8" xfId="380" xr:uid="{00000000-0005-0000-0000-000053030000}"/>
    <cellStyle name="Normal 30" xfId="381" xr:uid="{00000000-0005-0000-0000-000054030000}"/>
    <cellStyle name="Normal 31" xfId="382" xr:uid="{00000000-0005-0000-0000-000055030000}"/>
    <cellStyle name="Normal 32" xfId="383" xr:uid="{00000000-0005-0000-0000-000056030000}"/>
    <cellStyle name="Normal 33" xfId="384" xr:uid="{00000000-0005-0000-0000-000057030000}"/>
    <cellStyle name="Normal 34" xfId="385" xr:uid="{00000000-0005-0000-0000-000058030000}"/>
    <cellStyle name="Normal 35" xfId="386" xr:uid="{00000000-0005-0000-0000-000059030000}"/>
    <cellStyle name="Normal 36" xfId="387" xr:uid="{00000000-0005-0000-0000-00005A030000}"/>
    <cellStyle name="Normal 36 2" xfId="857" xr:uid="{00000000-0005-0000-0000-00005B030000}"/>
    <cellStyle name="Normal 36 3" xfId="756" xr:uid="{00000000-0005-0000-0000-00005C030000}"/>
    <cellStyle name="Normal 36 4" xfId="883" xr:uid="{00000000-0005-0000-0000-00005D030000}"/>
    <cellStyle name="Normal 36 5" xfId="727" xr:uid="{00000000-0005-0000-0000-00005E030000}"/>
    <cellStyle name="Normal 36 6" xfId="894" xr:uid="{00000000-0005-0000-0000-00005F030000}"/>
    <cellStyle name="Normal 36 7" xfId="1039" xr:uid="{00000000-0005-0000-0000-000060030000}"/>
    <cellStyle name="Normal 36 8" xfId="990" xr:uid="{00000000-0005-0000-0000-000061030000}"/>
    <cellStyle name="Normal 37" xfId="388" xr:uid="{00000000-0005-0000-0000-000062030000}"/>
    <cellStyle name="Normal 37 2" xfId="858" xr:uid="{00000000-0005-0000-0000-000063030000}"/>
    <cellStyle name="Normal 37 3" xfId="755" xr:uid="{00000000-0005-0000-0000-000064030000}"/>
    <cellStyle name="Normal 37 4" xfId="884" xr:uid="{00000000-0005-0000-0000-000065030000}"/>
    <cellStyle name="Normal 37 5" xfId="726" xr:uid="{00000000-0005-0000-0000-000066030000}"/>
    <cellStyle name="Normal 37 6" xfId="897" xr:uid="{00000000-0005-0000-0000-000067030000}"/>
    <cellStyle name="Normal 37 7" xfId="1040" xr:uid="{00000000-0005-0000-0000-000068030000}"/>
    <cellStyle name="Normal 37 8" xfId="989" xr:uid="{00000000-0005-0000-0000-000069030000}"/>
    <cellStyle name="Normal 38" xfId="389" xr:uid="{00000000-0005-0000-0000-00006A030000}"/>
    <cellStyle name="Normal 39" xfId="390" xr:uid="{00000000-0005-0000-0000-00006B030000}"/>
    <cellStyle name="Normal 4" xfId="391" xr:uid="{00000000-0005-0000-0000-00006C030000}"/>
    <cellStyle name="Normal 4 2" xfId="392" xr:uid="{00000000-0005-0000-0000-00006D030000}"/>
    <cellStyle name="Normal 4 2 2" xfId="393" xr:uid="{00000000-0005-0000-0000-00006E030000}"/>
    <cellStyle name="Normal 4 2 2 2" xfId="394" xr:uid="{00000000-0005-0000-0000-00006F030000}"/>
    <cellStyle name="Normal 4 2 2 2 2" xfId="862" xr:uid="{00000000-0005-0000-0000-000070030000}"/>
    <cellStyle name="Normal 4 2 2 2 3" xfId="752" xr:uid="{00000000-0005-0000-0000-000071030000}"/>
    <cellStyle name="Normal 4 2 2 2 4" xfId="886" xr:uid="{00000000-0005-0000-0000-000072030000}"/>
    <cellStyle name="Normal 4 2 2 2 5" xfId="725" xr:uid="{00000000-0005-0000-0000-000073030000}"/>
    <cellStyle name="Normal 4 2 2 2 6" xfId="905" xr:uid="{00000000-0005-0000-0000-000074030000}"/>
    <cellStyle name="Normal 4 2 2 2 7" xfId="1041" xr:uid="{00000000-0005-0000-0000-000075030000}"/>
    <cellStyle name="Normal 4 2 2 2 8" xfId="988" xr:uid="{00000000-0005-0000-0000-000076030000}"/>
    <cellStyle name="Normal 4 2 2 3" xfId="395" xr:uid="{00000000-0005-0000-0000-000077030000}"/>
    <cellStyle name="Normal 4 2 3" xfId="396" xr:uid="{00000000-0005-0000-0000-000078030000}"/>
    <cellStyle name="Normal 4 2 3 2" xfId="863" xr:uid="{00000000-0005-0000-0000-000079030000}"/>
    <cellStyle name="Normal 4 2 3 3" xfId="750" xr:uid="{00000000-0005-0000-0000-00007A030000}"/>
    <cellStyle name="Normal 4 2 3 4" xfId="887" xr:uid="{00000000-0005-0000-0000-00007B030000}"/>
    <cellStyle name="Normal 4 2 3 5" xfId="724" xr:uid="{00000000-0005-0000-0000-00007C030000}"/>
    <cellStyle name="Normal 4 2 3 6" xfId="909" xr:uid="{00000000-0005-0000-0000-00007D030000}"/>
    <cellStyle name="Normal 4 2 3 7" xfId="1042" xr:uid="{00000000-0005-0000-0000-00007E030000}"/>
    <cellStyle name="Normal 4 2 3 8" xfId="987" xr:uid="{00000000-0005-0000-0000-00007F030000}"/>
    <cellStyle name="Normal 4 2 4" xfId="397" xr:uid="{00000000-0005-0000-0000-000080030000}"/>
    <cellStyle name="Normal 4 2 4 2" xfId="864" xr:uid="{00000000-0005-0000-0000-000081030000}"/>
    <cellStyle name="Normal 4 2 4 3" xfId="749" xr:uid="{00000000-0005-0000-0000-000082030000}"/>
    <cellStyle name="Normal 4 2 4 4" xfId="888" xr:uid="{00000000-0005-0000-0000-000083030000}"/>
    <cellStyle name="Normal 4 2 4 5" xfId="723" xr:uid="{00000000-0005-0000-0000-000084030000}"/>
    <cellStyle name="Normal 4 2 4 6" xfId="910" xr:uid="{00000000-0005-0000-0000-000085030000}"/>
    <cellStyle name="Normal 4 2 4 7" xfId="1043" xr:uid="{00000000-0005-0000-0000-000086030000}"/>
    <cellStyle name="Normal 4 2 4 8" xfId="986" xr:uid="{00000000-0005-0000-0000-000087030000}"/>
    <cellStyle name="Normal 4 2 5" xfId="398" xr:uid="{00000000-0005-0000-0000-000088030000}"/>
    <cellStyle name="Normal 4 2 5 2" xfId="865" xr:uid="{00000000-0005-0000-0000-000089030000}"/>
    <cellStyle name="Normal 4 2 5 3" xfId="748" xr:uid="{00000000-0005-0000-0000-00008A030000}"/>
    <cellStyle name="Normal 4 2 5 4" xfId="889" xr:uid="{00000000-0005-0000-0000-00008B030000}"/>
    <cellStyle name="Normal 4 2 5 5" xfId="722" xr:uid="{00000000-0005-0000-0000-00008C030000}"/>
    <cellStyle name="Normal 4 2 5 6" xfId="914" xr:uid="{00000000-0005-0000-0000-00008D030000}"/>
    <cellStyle name="Normal 4 2 5 7" xfId="1044" xr:uid="{00000000-0005-0000-0000-00008E030000}"/>
    <cellStyle name="Normal 4 2 5 8" xfId="985" xr:uid="{00000000-0005-0000-0000-00008F030000}"/>
    <cellStyle name="Normal 4 2 6" xfId="399" xr:uid="{00000000-0005-0000-0000-000090030000}"/>
    <cellStyle name="Normal 4 23" xfId="400" xr:uid="{00000000-0005-0000-0000-000091030000}"/>
    <cellStyle name="Normal 4 3" xfId="401" xr:uid="{00000000-0005-0000-0000-000092030000}"/>
    <cellStyle name="Normal 4 4" xfId="402" xr:uid="{00000000-0005-0000-0000-000093030000}"/>
    <cellStyle name="Normal 4 5" xfId="403" xr:uid="{00000000-0005-0000-0000-000094030000}"/>
    <cellStyle name="Normal 40" xfId="404" xr:uid="{00000000-0005-0000-0000-000095030000}"/>
    <cellStyle name="Normal 41" xfId="405" xr:uid="{00000000-0005-0000-0000-000096030000}"/>
    <cellStyle name="Normal 42" xfId="406" xr:uid="{00000000-0005-0000-0000-000097030000}"/>
    <cellStyle name="Normal 43" xfId="407" xr:uid="{00000000-0005-0000-0000-000098030000}"/>
    <cellStyle name="Normal 43 2" xfId="870" xr:uid="{00000000-0005-0000-0000-000099030000}"/>
    <cellStyle name="Normal 43 3" xfId="744" xr:uid="{00000000-0005-0000-0000-00009A030000}"/>
    <cellStyle name="Normal 43 4" xfId="895" xr:uid="{00000000-0005-0000-0000-00009B030000}"/>
    <cellStyle name="Normal 43 5" xfId="961" xr:uid="{00000000-0005-0000-0000-00009C030000}"/>
    <cellStyle name="Normal 43 6" xfId="916" xr:uid="{00000000-0005-0000-0000-00009D030000}"/>
    <cellStyle name="Normal 43 7" xfId="1046" xr:uid="{00000000-0005-0000-0000-00009E030000}"/>
    <cellStyle name="Normal 43 8" xfId="983" xr:uid="{00000000-0005-0000-0000-00009F030000}"/>
    <cellStyle name="Normal 44" xfId="408" xr:uid="{00000000-0005-0000-0000-0000A0030000}"/>
    <cellStyle name="Normal 44 2" xfId="871" xr:uid="{00000000-0005-0000-0000-0000A1030000}"/>
    <cellStyle name="Normal 44 3" xfId="743" xr:uid="{00000000-0005-0000-0000-0000A2030000}"/>
    <cellStyle name="Normal 44 4" xfId="896" xr:uid="{00000000-0005-0000-0000-0000A3030000}"/>
    <cellStyle name="Normal 44 5" xfId="695" xr:uid="{00000000-0005-0000-0000-0000A4030000}"/>
    <cellStyle name="Normal 44 6" xfId="917" xr:uid="{00000000-0005-0000-0000-0000A5030000}"/>
    <cellStyle name="Normal 44 7" xfId="1047" xr:uid="{00000000-0005-0000-0000-0000A6030000}"/>
    <cellStyle name="Normal 44 8" xfId="979" xr:uid="{00000000-0005-0000-0000-0000A7030000}"/>
    <cellStyle name="Normal 45" xfId="409" xr:uid="{00000000-0005-0000-0000-0000A8030000}"/>
    <cellStyle name="Normal 46" xfId="410" xr:uid="{00000000-0005-0000-0000-0000A9030000}"/>
    <cellStyle name="Normal 47" xfId="411" xr:uid="{00000000-0005-0000-0000-0000AA030000}"/>
    <cellStyle name="Normal 48" xfId="412" xr:uid="{00000000-0005-0000-0000-0000AB030000}"/>
    <cellStyle name="Normal 48 2" xfId="413" xr:uid="{00000000-0005-0000-0000-0000AC030000}"/>
    <cellStyle name="Normal 48 3" xfId="873" xr:uid="{00000000-0005-0000-0000-0000AD030000}"/>
    <cellStyle name="Normal 48 4" xfId="737" xr:uid="{00000000-0005-0000-0000-0000AE030000}"/>
    <cellStyle name="Normal 48 5" xfId="931" xr:uid="{00000000-0005-0000-0000-0000AF030000}"/>
    <cellStyle name="Normal 48 6" xfId="713" xr:uid="{00000000-0005-0000-0000-0000B0030000}"/>
    <cellStyle name="Normal 48 7" xfId="919" xr:uid="{00000000-0005-0000-0000-0000B1030000}"/>
    <cellStyle name="Normal 48 8" xfId="1048" xr:uid="{00000000-0005-0000-0000-0000B2030000}"/>
    <cellStyle name="Normal 48 9" xfId="978" xr:uid="{00000000-0005-0000-0000-0000B3030000}"/>
    <cellStyle name="Normal 49" xfId="414" xr:uid="{00000000-0005-0000-0000-0000B4030000}"/>
    <cellStyle name="Normal 5" xfId="415" xr:uid="{00000000-0005-0000-0000-0000B5030000}"/>
    <cellStyle name="Normal 5 2" xfId="416" xr:uid="{00000000-0005-0000-0000-0000B6030000}"/>
    <cellStyle name="Normal 5 2 2" xfId="417" xr:uid="{00000000-0005-0000-0000-0000B7030000}"/>
    <cellStyle name="Normal 5 2 2 10" xfId="977" xr:uid="{00000000-0005-0000-0000-0000B8030000}"/>
    <cellStyle name="Normal 5 2 2 2" xfId="418" xr:uid="{00000000-0005-0000-0000-0000B9030000}"/>
    <cellStyle name="Normal 5 2 2 2 2" xfId="876" xr:uid="{00000000-0005-0000-0000-0000BA030000}"/>
    <cellStyle name="Normal 5 2 2 2 3" xfId="735" xr:uid="{00000000-0005-0000-0000-0000BB030000}"/>
    <cellStyle name="Normal 5 2 2 2 4" xfId="904" xr:uid="{00000000-0005-0000-0000-0000BC030000}"/>
    <cellStyle name="Normal 5 2 2 2 5" xfId="711" xr:uid="{00000000-0005-0000-0000-0000BD030000}"/>
    <cellStyle name="Normal 5 2 2 2 6" xfId="929" xr:uid="{00000000-0005-0000-0000-0000BE030000}"/>
    <cellStyle name="Normal 5 2 2 2 7" xfId="1051" xr:uid="{00000000-0005-0000-0000-0000BF030000}"/>
    <cellStyle name="Normal 5 2 2 2 8" xfId="976" xr:uid="{00000000-0005-0000-0000-0000C0030000}"/>
    <cellStyle name="Normal 5 2 2 3" xfId="419" xr:uid="{00000000-0005-0000-0000-0000C1030000}"/>
    <cellStyle name="Normal 5 2 2 4" xfId="875" xr:uid="{00000000-0005-0000-0000-0000C2030000}"/>
    <cellStyle name="Normal 5 2 2 5" xfId="736" xr:uid="{00000000-0005-0000-0000-0000C3030000}"/>
    <cellStyle name="Normal 5 2 2 6" xfId="903" xr:uid="{00000000-0005-0000-0000-0000C4030000}"/>
    <cellStyle name="Normal 5 2 2 7" xfId="712" xr:uid="{00000000-0005-0000-0000-0000C5030000}"/>
    <cellStyle name="Normal 5 2 2 8" xfId="928" xr:uid="{00000000-0005-0000-0000-0000C6030000}"/>
    <cellStyle name="Normal 5 2 2 9" xfId="1050" xr:uid="{00000000-0005-0000-0000-0000C7030000}"/>
    <cellStyle name="Normal 5 2 3" xfId="681" xr:uid="{00000000-0005-0000-0000-0000C8030000}"/>
    <cellStyle name="Normal 5 2 4" xfId="420" xr:uid="{00000000-0005-0000-0000-0000C9030000}"/>
    <cellStyle name="Normal 5 2 4 2" xfId="421" xr:uid="{00000000-0005-0000-0000-0000CA030000}"/>
    <cellStyle name="Normal 5 2 4 2 2" xfId="877" xr:uid="{00000000-0005-0000-0000-0000CB030000}"/>
    <cellStyle name="Normal 5 2 4 2 3" xfId="733" xr:uid="{00000000-0005-0000-0000-0000CC030000}"/>
    <cellStyle name="Normal 5 2 4 2 4" xfId="906" xr:uid="{00000000-0005-0000-0000-0000CD030000}"/>
    <cellStyle name="Normal 5 2 4 2 5" xfId="709" xr:uid="{00000000-0005-0000-0000-0000CE030000}"/>
    <cellStyle name="Normal 5 2 4 2 6" xfId="930" xr:uid="{00000000-0005-0000-0000-0000CF030000}"/>
    <cellStyle name="Normal 5 2 4 2 7" xfId="1053" xr:uid="{00000000-0005-0000-0000-0000D0030000}"/>
    <cellStyle name="Normal 5 2 4 2 8" xfId="974" xr:uid="{00000000-0005-0000-0000-0000D1030000}"/>
    <cellStyle name="Normal 5 3" xfId="422" xr:uid="{00000000-0005-0000-0000-0000D2030000}"/>
    <cellStyle name="Normal 5 3 2" xfId="423" xr:uid="{00000000-0005-0000-0000-0000D3030000}"/>
    <cellStyle name="Normal 5 3 2 2" xfId="879" xr:uid="{00000000-0005-0000-0000-0000D4030000}"/>
    <cellStyle name="Normal 5 3 2 3" xfId="731" xr:uid="{00000000-0005-0000-0000-0000D5030000}"/>
    <cellStyle name="Normal 5 3 2 4" xfId="907" xr:uid="{00000000-0005-0000-0000-0000D6030000}"/>
    <cellStyle name="Normal 5 3 2 5" xfId="706" xr:uid="{00000000-0005-0000-0000-0000D7030000}"/>
    <cellStyle name="Normal 5 3 2 6" xfId="932" xr:uid="{00000000-0005-0000-0000-0000D8030000}"/>
    <cellStyle name="Normal 5 3 2 7" xfId="1054" xr:uid="{00000000-0005-0000-0000-0000D9030000}"/>
    <cellStyle name="Normal 5 3 2 8" xfId="972" xr:uid="{00000000-0005-0000-0000-0000DA030000}"/>
    <cellStyle name="Normal 5 4" xfId="424" xr:uid="{00000000-0005-0000-0000-0000DB030000}"/>
    <cellStyle name="Normal 5 5" xfId="425" xr:uid="{00000000-0005-0000-0000-0000DC030000}"/>
    <cellStyle name="Normal 50" xfId="426" xr:uid="{00000000-0005-0000-0000-0000DD030000}"/>
    <cellStyle name="Normal 50 2" xfId="427" xr:uid="{00000000-0005-0000-0000-0000DE030000}"/>
    <cellStyle name="Normal 50 3" xfId="882" xr:uid="{00000000-0005-0000-0000-0000DF030000}"/>
    <cellStyle name="Normal 50 4" xfId="728" xr:uid="{00000000-0005-0000-0000-0000E0030000}"/>
    <cellStyle name="Normal 50 5" xfId="911" xr:uid="{00000000-0005-0000-0000-0000E1030000}"/>
    <cellStyle name="Normal 50 6" xfId="703" xr:uid="{00000000-0005-0000-0000-0000E2030000}"/>
    <cellStyle name="Normal 50 7" xfId="934" xr:uid="{00000000-0005-0000-0000-0000E3030000}"/>
    <cellStyle name="Normal 50 8" xfId="1055" xr:uid="{00000000-0005-0000-0000-0000E4030000}"/>
    <cellStyle name="Normal 50 9" xfId="971" xr:uid="{00000000-0005-0000-0000-0000E5030000}"/>
    <cellStyle name="Normal 51" xfId="428" xr:uid="{00000000-0005-0000-0000-0000E6030000}"/>
    <cellStyle name="Normal 52" xfId="429" xr:uid="{00000000-0005-0000-0000-0000E7030000}"/>
    <cellStyle name="Normal 53" xfId="430" xr:uid="{00000000-0005-0000-0000-0000E8030000}"/>
    <cellStyle name="Normal 532" xfId="431" xr:uid="{00000000-0005-0000-0000-0000E9030000}"/>
    <cellStyle name="Normal 54" xfId="432" xr:uid="{00000000-0005-0000-0000-0000EA030000}"/>
    <cellStyle name="Normal 55" xfId="433" xr:uid="{00000000-0005-0000-0000-0000EB030000}"/>
    <cellStyle name="Normal 56" xfId="434" xr:uid="{00000000-0005-0000-0000-0000EC030000}"/>
    <cellStyle name="Normal 57" xfId="435" xr:uid="{00000000-0005-0000-0000-0000ED030000}"/>
    <cellStyle name="Normal 58" xfId="436" xr:uid="{00000000-0005-0000-0000-0000EE030000}"/>
    <cellStyle name="Normal 59" xfId="437" xr:uid="{00000000-0005-0000-0000-0000EF030000}"/>
    <cellStyle name="Normal 6" xfId="438" xr:uid="{00000000-0005-0000-0000-0000F0030000}"/>
    <cellStyle name="Normal 6 2" xfId="439" xr:uid="{00000000-0005-0000-0000-0000F1030000}"/>
    <cellStyle name="Normal 6 2 2" xfId="440" xr:uid="{00000000-0005-0000-0000-0000F2030000}"/>
    <cellStyle name="Normal 6 2 2 2" xfId="441" xr:uid="{00000000-0005-0000-0000-0000F3030000}"/>
    <cellStyle name="Normal 6 2 3" xfId="442" xr:uid="{00000000-0005-0000-0000-0000F4030000}"/>
    <cellStyle name="Normal 6 2 3 2" xfId="443" xr:uid="{00000000-0005-0000-0000-0000F5030000}"/>
    <cellStyle name="Normal 6 2 3 2 2" xfId="891" xr:uid="{00000000-0005-0000-0000-0000F6030000}"/>
    <cellStyle name="Normal 6 2 3 2 3" xfId="721" xr:uid="{00000000-0005-0000-0000-0000F7030000}"/>
    <cellStyle name="Normal 6 2 3 2 4" xfId="920" xr:uid="{00000000-0005-0000-0000-0000F8030000}"/>
    <cellStyle name="Normal 6 2 3 2 5" xfId="700" xr:uid="{00000000-0005-0000-0000-0000F9030000}"/>
    <cellStyle name="Normal 6 2 3 2 6" xfId="939" xr:uid="{00000000-0005-0000-0000-0000FA030000}"/>
    <cellStyle name="Normal 6 2 3 2 7" xfId="1057" xr:uid="{00000000-0005-0000-0000-0000FB030000}"/>
    <cellStyle name="Normal 6 2 3 2 8" xfId="970" xr:uid="{00000000-0005-0000-0000-0000FC030000}"/>
    <cellStyle name="Normal 6 2 4" xfId="444" xr:uid="{00000000-0005-0000-0000-0000FD030000}"/>
    <cellStyle name="Normal 6 2 4 2" xfId="892" xr:uid="{00000000-0005-0000-0000-0000FE030000}"/>
    <cellStyle name="Normal 6 2 4 3" xfId="720" xr:uid="{00000000-0005-0000-0000-0000FF030000}"/>
    <cellStyle name="Normal 6 2 4 4" xfId="921" xr:uid="{00000000-0005-0000-0000-000000040000}"/>
    <cellStyle name="Normal 6 2 4 5" xfId="698" xr:uid="{00000000-0005-0000-0000-000001040000}"/>
    <cellStyle name="Normal 6 2 4 6" xfId="940" xr:uid="{00000000-0005-0000-0000-000002040000}"/>
    <cellStyle name="Normal 6 2 4 7" xfId="1058" xr:uid="{00000000-0005-0000-0000-000003040000}"/>
    <cellStyle name="Normal 6 2 4 8" xfId="969" xr:uid="{00000000-0005-0000-0000-000004040000}"/>
    <cellStyle name="Normal 6 2 5" xfId="445" xr:uid="{00000000-0005-0000-0000-000005040000}"/>
    <cellStyle name="Normal 6 2 5 2" xfId="446" xr:uid="{00000000-0005-0000-0000-000006040000}"/>
    <cellStyle name="Normal 6 2 6" xfId="682" xr:uid="{00000000-0005-0000-0000-000007040000}"/>
    <cellStyle name="Normal 6 26" xfId="447" xr:uid="{00000000-0005-0000-0000-000008040000}"/>
    <cellStyle name="Normal 6 26 2" xfId="448" xr:uid="{00000000-0005-0000-0000-000009040000}"/>
    <cellStyle name="Normal 6 26 3" xfId="449" xr:uid="{00000000-0005-0000-0000-00000A040000}"/>
    <cellStyle name="Normal 6 3" xfId="450" xr:uid="{00000000-0005-0000-0000-00000B040000}"/>
    <cellStyle name="Normal 6 4" xfId="451" xr:uid="{00000000-0005-0000-0000-00000C040000}"/>
    <cellStyle name="Normal 6 5" xfId="452" xr:uid="{00000000-0005-0000-0000-00000D040000}"/>
    <cellStyle name="Normal 6 6" xfId="453" xr:uid="{00000000-0005-0000-0000-00000E040000}"/>
    <cellStyle name="Normal 6 7" xfId="454" xr:uid="{00000000-0005-0000-0000-00000F040000}"/>
    <cellStyle name="Normal 60" xfId="455" xr:uid="{00000000-0005-0000-0000-000010040000}"/>
    <cellStyle name="Normal 61" xfId="456" xr:uid="{00000000-0005-0000-0000-000011040000}"/>
    <cellStyle name="Normal 61 2" xfId="457" xr:uid="{00000000-0005-0000-0000-000012040000}"/>
    <cellStyle name="Normal 62" xfId="458" xr:uid="{00000000-0005-0000-0000-000013040000}"/>
    <cellStyle name="Normal 63" xfId="459" xr:uid="{00000000-0005-0000-0000-000014040000}"/>
    <cellStyle name="Normal 63 2" xfId="460" xr:uid="{00000000-0005-0000-0000-000015040000}"/>
    <cellStyle name="Normal 63 2 2" xfId="1164" xr:uid="{00000000-0005-0000-0000-000016040000}"/>
    <cellStyle name="Normal 63 2 3" xfId="1237" xr:uid="{00000000-0005-0000-0000-000017040000}"/>
    <cellStyle name="Normal 63 3" xfId="461" xr:uid="{00000000-0005-0000-0000-000018040000}"/>
    <cellStyle name="Normal 63 4" xfId="462" xr:uid="{00000000-0005-0000-0000-000019040000}"/>
    <cellStyle name="Normal 63 5" xfId="1163" xr:uid="{00000000-0005-0000-0000-00001A040000}"/>
    <cellStyle name="Normal 63 6" xfId="1236" xr:uid="{00000000-0005-0000-0000-00001B040000}"/>
    <cellStyle name="Normal 64" xfId="463" xr:uid="{00000000-0005-0000-0000-00001C040000}"/>
    <cellStyle name="Normal 64 2" xfId="464" xr:uid="{00000000-0005-0000-0000-00001D040000}"/>
    <cellStyle name="Normal 64 7" xfId="465" xr:uid="{00000000-0005-0000-0000-00001E040000}"/>
    <cellStyle name="Normal 65" xfId="466" xr:uid="{00000000-0005-0000-0000-00001F040000}"/>
    <cellStyle name="Normal 66" xfId="467" xr:uid="{00000000-0005-0000-0000-000020040000}"/>
    <cellStyle name="Normal 67" xfId="468" xr:uid="{00000000-0005-0000-0000-000021040000}"/>
    <cellStyle name="Normal 68" xfId="469" xr:uid="{00000000-0005-0000-0000-000022040000}"/>
    <cellStyle name="Normal 69" xfId="470" xr:uid="{00000000-0005-0000-0000-000023040000}"/>
    <cellStyle name="Normal 7" xfId="471" xr:uid="{00000000-0005-0000-0000-000024040000}"/>
    <cellStyle name="Normal 7 10" xfId="937" xr:uid="{00000000-0005-0000-0000-000025040000}"/>
    <cellStyle name="Normal 7 11" xfId="959" xr:uid="{00000000-0005-0000-0000-000026040000}"/>
    <cellStyle name="Normal 7 12" xfId="944" xr:uid="{00000000-0005-0000-0000-000027040000}"/>
    <cellStyle name="Normal 7 13" xfId="1064" xr:uid="{00000000-0005-0000-0000-000028040000}"/>
    <cellStyle name="Normal 7 14" xfId="968" xr:uid="{00000000-0005-0000-0000-000029040000}"/>
    <cellStyle name="Normal 7 2" xfId="472" xr:uid="{00000000-0005-0000-0000-00002A040000}"/>
    <cellStyle name="Normal 7 2 10" xfId="967" xr:uid="{00000000-0005-0000-0000-00002B040000}"/>
    <cellStyle name="Normal 7 2 2" xfId="473" xr:uid="{00000000-0005-0000-0000-00002C040000}"/>
    <cellStyle name="Normal 7 2 3" xfId="684" xr:uid="{00000000-0005-0000-0000-00002D040000}"/>
    <cellStyle name="Normal 7 2 4" xfId="913" xr:uid="{00000000-0005-0000-0000-00002E040000}"/>
    <cellStyle name="Normal 7 2 5" xfId="707" xr:uid="{00000000-0005-0000-0000-00002F040000}"/>
    <cellStyle name="Normal 7 2 6" xfId="938" xr:uid="{00000000-0005-0000-0000-000030040000}"/>
    <cellStyle name="Normal 7 2 7" xfId="960" xr:uid="{00000000-0005-0000-0000-000031040000}"/>
    <cellStyle name="Normal 7 2 8" xfId="945" xr:uid="{00000000-0005-0000-0000-000032040000}"/>
    <cellStyle name="Normal 7 2 9" xfId="1065" xr:uid="{00000000-0005-0000-0000-000033040000}"/>
    <cellStyle name="Normal 7 3" xfId="474" xr:uid="{00000000-0005-0000-0000-000034040000}"/>
    <cellStyle name="Normal 7 3 2" xfId="475" xr:uid="{00000000-0005-0000-0000-000035040000}"/>
    <cellStyle name="Normal 7 3 3" xfId="476" xr:uid="{00000000-0005-0000-0000-000036040000}"/>
    <cellStyle name="Normal 7 4" xfId="477" xr:uid="{00000000-0005-0000-0000-000037040000}"/>
    <cellStyle name="Normal 7 5" xfId="478" xr:uid="{00000000-0005-0000-0000-000038040000}"/>
    <cellStyle name="Normal 7 6" xfId="479" xr:uid="{00000000-0005-0000-0000-000039040000}"/>
    <cellStyle name="Normal 7 7" xfId="683" xr:uid="{00000000-0005-0000-0000-00003A040000}"/>
    <cellStyle name="Normal 7 8" xfId="912" xr:uid="{00000000-0005-0000-0000-00003B040000}"/>
    <cellStyle name="Normal 7 9" xfId="708" xr:uid="{00000000-0005-0000-0000-00003C040000}"/>
    <cellStyle name="Normal 70" xfId="480" xr:uid="{00000000-0005-0000-0000-00003D040000}"/>
    <cellStyle name="Normal 71" xfId="481" xr:uid="{00000000-0005-0000-0000-00003E040000}"/>
    <cellStyle name="Normal 71 2" xfId="482" xr:uid="{00000000-0005-0000-0000-00003F040000}"/>
    <cellStyle name="Normal 72" xfId="483" xr:uid="{00000000-0005-0000-0000-000040040000}"/>
    <cellStyle name="Normal 73" xfId="484" xr:uid="{00000000-0005-0000-0000-000041040000}"/>
    <cellStyle name="Normal 74" xfId="485" xr:uid="{00000000-0005-0000-0000-000042040000}"/>
    <cellStyle name="Normal 75" xfId="486" xr:uid="{00000000-0005-0000-0000-000043040000}"/>
    <cellStyle name="Normal 76" xfId="487" xr:uid="{00000000-0005-0000-0000-000044040000}"/>
    <cellStyle name="Normal 77" xfId="488" xr:uid="{00000000-0005-0000-0000-000045040000}"/>
    <cellStyle name="Normal 78" xfId="489" xr:uid="{00000000-0005-0000-0000-000046040000}"/>
    <cellStyle name="Normal 78 2" xfId="490" xr:uid="{00000000-0005-0000-0000-000047040000}"/>
    <cellStyle name="Normal 79" xfId="491" xr:uid="{00000000-0005-0000-0000-000048040000}"/>
    <cellStyle name="Normal 8" xfId="492" xr:uid="{00000000-0005-0000-0000-000049040000}"/>
    <cellStyle name="Normal 8 2" xfId="493" xr:uid="{00000000-0005-0000-0000-00004A040000}"/>
    <cellStyle name="Normal 8 2 2" xfId="494" xr:uid="{00000000-0005-0000-0000-00004B040000}"/>
    <cellStyle name="Normal 8 2 2 2" xfId="922" xr:uid="{00000000-0005-0000-0000-00004C040000}"/>
    <cellStyle name="Normal 8 2 2 3" xfId="701" xr:uid="{00000000-0005-0000-0000-00004D040000}"/>
    <cellStyle name="Normal 8 2 2 4" xfId="941" xr:uid="{00000000-0005-0000-0000-00004E040000}"/>
    <cellStyle name="Normal 8 2 2 5" xfId="688" xr:uid="{00000000-0005-0000-0000-00004F040000}"/>
    <cellStyle name="Normal 8 2 2 6" xfId="947" xr:uid="{00000000-0005-0000-0000-000050040000}"/>
    <cellStyle name="Normal 8 2 2 7" xfId="1066" xr:uid="{00000000-0005-0000-0000-000051040000}"/>
    <cellStyle name="Normal 8 2 2 8" xfId="966" xr:uid="{00000000-0005-0000-0000-000052040000}"/>
    <cellStyle name="Normal 8 2 3" xfId="495" xr:uid="{00000000-0005-0000-0000-000053040000}"/>
    <cellStyle name="Normal 8 3" xfId="496" xr:uid="{00000000-0005-0000-0000-000054040000}"/>
    <cellStyle name="Normal 8 3 2" xfId="924" xr:uid="{00000000-0005-0000-0000-000055040000}"/>
    <cellStyle name="Normal 8 3 3" xfId="699" xr:uid="{00000000-0005-0000-0000-000056040000}"/>
    <cellStyle name="Normal 8 3 4" xfId="942" xr:uid="{00000000-0005-0000-0000-000057040000}"/>
    <cellStyle name="Normal 8 3 5" xfId="687" xr:uid="{00000000-0005-0000-0000-000058040000}"/>
    <cellStyle name="Normal 8 3 6" xfId="948" xr:uid="{00000000-0005-0000-0000-000059040000}"/>
    <cellStyle name="Normal 8 3 7" xfId="1067" xr:uid="{00000000-0005-0000-0000-00005A040000}"/>
    <cellStyle name="Normal 8 3 8" xfId="965" xr:uid="{00000000-0005-0000-0000-00005B040000}"/>
    <cellStyle name="Normal 8 4" xfId="497" xr:uid="{00000000-0005-0000-0000-00005C040000}"/>
    <cellStyle name="Normal 8 5" xfId="498" xr:uid="{00000000-0005-0000-0000-00005D040000}"/>
    <cellStyle name="Normal 8 6" xfId="499" xr:uid="{00000000-0005-0000-0000-00005E040000}"/>
    <cellStyle name="Normal 8 6 2" xfId="927" xr:uid="{00000000-0005-0000-0000-00005F040000}"/>
    <cellStyle name="Normal 8 6 3" xfId="697" xr:uid="{00000000-0005-0000-0000-000060040000}"/>
    <cellStyle name="Normal 8 6 4" xfId="943" xr:uid="{00000000-0005-0000-0000-000061040000}"/>
    <cellStyle name="Normal 8 6 5" xfId="954" xr:uid="{00000000-0005-0000-0000-000062040000}"/>
    <cellStyle name="Normal 8 6 6" xfId="949" xr:uid="{00000000-0005-0000-0000-000063040000}"/>
    <cellStyle name="Normal 8 6 7" xfId="1068" xr:uid="{00000000-0005-0000-0000-000064040000}"/>
    <cellStyle name="Normal 8 6 8" xfId="964" xr:uid="{00000000-0005-0000-0000-000065040000}"/>
    <cellStyle name="Normal 8 7" xfId="500" xr:uid="{00000000-0005-0000-0000-000066040000}"/>
    <cellStyle name="Normal 8 8" xfId="501" xr:uid="{00000000-0005-0000-0000-000067040000}"/>
    <cellStyle name="Normal 8_Danh mục CT theo huyện (Ánh)" xfId="502" xr:uid="{00000000-0005-0000-0000-000068040000}"/>
    <cellStyle name="Normal 80" xfId="503" xr:uid="{00000000-0005-0000-0000-000069040000}"/>
    <cellStyle name="Normal 81" xfId="504" xr:uid="{00000000-0005-0000-0000-00006A040000}"/>
    <cellStyle name="Normal 81 2" xfId="505" xr:uid="{00000000-0005-0000-0000-00006B040000}"/>
    <cellStyle name="Normal 82" xfId="506" xr:uid="{00000000-0005-0000-0000-00006C040000}"/>
    <cellStyle name="Normal 82 2" xfId="507" xr:uid="{00000000-0005-0000-0000-00006D040000}"/>
    <cellStyle name="Normal 83" xfId="508" xr:uid="{00000000-0005-0000-0000-00006E040000}"/>
    <cellStyle name="Normal 84" xfId="509" xr:uid="{00000000-0005-0000-0000-00006F040000}"/>
    <cellStyle name="Normal 85" xfId="510" xr:uid="{00000000-0005-0000-0000-000070040000}"/>
    <cellStyle name="Normal 86" xfId="511" xr:uid="{00000000-0005-0000-0000-000071040000}"/>
    <cellStyle name="Normal 87" xfId="512" xr:uid="{00000000-0005-0000-0000-000072040000}"/>
    <cellStyle name="Normal 88" xfId="513" xr:uid="{00000000-0005-0000-0000-000073040000}"/>
    <cellStyle name="Normal 89" xfId="514" xr:uid="{00000000-0005-0000-0000-000074040000}"/>
    <cellStyle name="Normal 9" xfId="515" xr:uid="{00000000-0005-0000-0000-000075040000}"/>
    <cellStyle name="Normal 9 10" xfId="950" xr:uid="{00000000-0005-0000-0000-000076040000}"/>
    <cellStyle name="Normal 9 11" xfId="1069" xr:uid="{00000000-0005-0000-0000-000077040000}"/>
    <cellStyle name="Normal 9 12" xfId="963" xr:uid="{00000000-0005-0000-0000-000078040000}"/>
    <cellStyle name="Normal 9 2" xfId="516" xr:uid="{00000000-0005-0000-0000-000079040000}"/>
    <cellStyle name="Normal 9 2 2" xfId="517" xr:uid="{00000000-0005-0000-0000-00007A040000}"/>
    <cellStyle name="Normal 9 2 3" xfId="518" xr:uid="{00000000-0005-0000-0000-00007B040000}"/>
    <cellStyle name="Normal 9 3" xfId="519" xr:uid="{00000000-0005-0000-0000-00007C040000}"/>
    <cellStyle name="Normal 9 4" xfId="520" xr:uid="{00000000-0005-0000-0000-00007D040000}"/>
    <cellStyle name="Normal 9 5" xfId="685" xr:uid="{00000000-0005-0000-0000-00007E040000}"/>
    <cellStyle name="Normal 9 6" xfId="935" xr:uid="{00000000-0005-0000-0000-00007F040000}"/>
    <cellStyle name="Normal 9 7" xfId="691" xr:uid="{00000000-0005-0000-0000-000080040000}"/>
    <cellStyle name="Normal 9 8" xfId="946" xr:uid="{00000000-0005-0000-0000-000081040000}"/>
    <cellStyle name="Normal 9 9" xfId="955" xr:uid="{00000000-0005-0000-0000-000082040000}"/>
    <cellStyle name="Normal 90" xfId="521" xr:uid="{00000000-0005-0000-0000-000083040000}"/>
    <cellStyle name="Normal 91" xfId="522" xr:uid="{00000000-0005-0000-0000-000084040000}"/>
    <cellStyle name="Normal 92" xfId="523" xr:uid="{00000000-0005-0000-0000-000085040000}"/>
    <cellStyle name="Normal 93" xfId="524" xr:uid="{00000000-0005-0000-0000-000086040000}"/>
    <cellStyle name="Normal 94" xfId="525" xr:uid="{00000000-0005-0000-0000-000087040000}"/>
    <cellStyle name="Normal 95" xfId="526" xr:uid="{00000000-0005-0000-0000-000088040000}"/>
    <cellStyle name="Normal 96" xfId="607" xr:uid="{00000000-0005-0000-0000-000089040000}"/>
    <cellStyle name="Normal 97" xfId="608" xr:uid="{00000000-0005-0000-0000-00008A040000}"/>
    <cellStyle name="Normal 98" xfId="609" xr:uid="{00000000-0005-0000-0000-00008B040000}"/>
    <cellStyle name="Normal 99" xfId="610" xr:uid="{00000000-0005-0000-0000-00008C040000}"/>
    <cellStyle name="Normal_bc2012 dangdungKH12" xfId="1072" xr:uid="{00000000-0005-0000-0000-00008D040000}"/>
    <cellStyle name="Normal_Bieu_xa" xfId="527" xr:uid="{00000000-0005-0000-0000-00008E040000}"/>
    <cellStyle name="Normal_TT.GR HT-QH  3" xfId="528" xr:uid="{00000000-0005-0000-0000-00008F040000}"/>
    <cellStyle name="Note 2" xfId="529" xr:uid="{00000000-0005-0000-0000-000090040000}"/>
    <cellStyle name="Œ…‹æØ‚è [0.00]_laroux" xfId="530" xr:uid="{00000000-0005-0000-0000-000091040000}"/>
    <cellStyle name="Œ…‹æØ‚è_laroux" xfId="531" xr:uid="{00000000-0005-0000-0000-000092040000}"/>
    <cellStyle name="oft Excel]_x000d__x000a_Comment=The open=/f lines load custom functions into the Paste Function list._x000d__x000a_Maximized=2_x000d__x000a_Basics=1_x000d__x000a_A" xfId="532" xr:uid="{00000000-0005-0000-0000-000093040000}"/>
    <cellStyle name="oft Excel]_x000d__x000a_Comment=The open=/f lines load custom functions into the Paste Function list._x000d__x000a_Maximized=3_x000d__x000a_Basics=1_x000d__x000a_A" xfId="533" xr:uid="{00000000-0005-0000-0000-000094040000}"/>
    <cellStyle name="omma [0]_Mktg Prog" xfId="534" xr:uid="{00000000-0005-0000-0000-000095040000}"/>
    <cellStyle name="ormal_Sheet1_1" xfId="535" xr:uid="{00000000-0005-0000-0000-000096040000}"/>
    <cellStyle name="Output 2" xfId="536" xr:uid="{00000000-0005-0000-0000-000097040000}"/>
    <cellStyle name="Percent [2]" xfId="537" xr:uid="{00000000-0005-0000-0000-000098040000}"/>
    <cellStyle name="Percent 2" xfId="538" xr:uid="{00000000-0005-0000-0000-000099040000}"/>
    <cellStyle name="Percent 2 2" xfId="539" xr:uid="{00000000-0005-0000-0000-00009A040000}"/>
    <cellStyle name="s]_x000d__x000a_spooler=yes_x000d__x000a_load=_x000d__x000a_Beep=yes_x000d__x000a_NullPort=None_x000d__x000a_BorderWidth=3_x000d__x000a_CursorBlinkRate=1200_x000d__x000a_DoubleClickSpeed=452_x000d__x000a_Programs=co" xfId="540" xr:uid="{00000000-0005-0000-0000-00009B040000}"/>
    <cellStyle name="Siêu nối kết_ÿÿÿÿÿ" xfId="541" xr:uid="{00000000-0005-0000-0000-00009C040000}"/>
    <cellStyle name="Style 1" xfId="542" xr:uid="{00000000-0005-0000-0000-00009D040000}"/>
    <cellStyle name="style_1" xfId="543" xr:uid="{00000000-0005-0000-0000-00009E040000}"/>
    <cellStyle name="subhead" xfId="544" xr:uid="{00000000-0005-0000-0000-00009F040000}"/>
    <cellStyle name="T" xfId="545" xr:uid="{00000000-0005-0000-0000-0000A0040000}"/>
    <cellStyle name="T 2" xfId="546" xr:uid="{00000000-0005-0000-0000-0000A1040000}"/>
    <cellStyle name="T_10BDpnn" xfId="547" xr:uid="{00000000-0005-0000-0000-0000A2040000}"/>
    <cellStyle name="T_BieuQH Tay Nguyen (co DakNong)" xfId="548" xr:uid="{00000000-0005-0000-0000-0000A3040000}"/>
    <cellStyle name="T_Book1" xfId="549" xr:uid="{00000000-0005-0000-0000-0000A4040000}"/>
    <cellStyle name="T_Book1 2" xfId="550" xr:uid="{00000000-0005-0000-0000-0000A5040000}"/>
    <cellStyle name="T_Book1_1" xfId="551" xr:uid="{00000000-0005-0000-0000-0000A6040000}"/>
    <cellStyle name="T_Book1_1_Book1" xfId="552" xr:uid="{00000000-0005-0000-0000-0000A7040000}"/>
    <cellStyle name="T_Book1_2" xfId="553" xr:uid="{00000000-0005-0000-0000-0000A8040000}"/>
    <cellStyle name="T_Book1_Book1" xfId="554" xr:uid="{00000000-0005-0000-0000-0000A9040000}"/>
    <cellStyle name="T_Book1_Book1_1" xfId="555" xr:uid="{00000000-0005-0000-0000-0000AA040000}"/>
    <cellStyle name="T_CN TT DT LUONG T5" xfId="556" xr:uid="{00000000-0005-0000-0000-0000AB040000}"/>
    <cellStyle name="T_gủi địa phương in 2.3.06" xfId="557" xr:uid="{00000000-0005-0000-0000-0000AC040000}"/>
    <cellStyle name="T_Luong MNTD" xfId="558" xr:uid="{00000000-0005-0000-0000-0000AD040000}"/>
    <cellStyle name="T_Lương t4,5" xfId="559" xr:uid="{00000000-0005-0000-0000-0000AE040000}"/>
    <cellStyle name="T_SO KE TOAN 2005 + Chi tiet" xfId="560" xr:uid="{00000000-0005-0000-0000-0000AF040000}"/>
    <cellStyle name="T_sosanh gui tinh 21-2cuc" xfId="561" xr:uid="{00000000-0005-0000-0000-0000B0040000}"/>
    <cellStyle name="tde" xfId="562" xr:uid="{00000000-0005-0000-0000-0000B1040000}"/>
    <cellStyle name="th" xfId="563" xr:uid="{00000000-0005-0000-0000-0000B2040000}"/>
    <cellStyle name="th 2" xfId="564" xr:uid="{00000000-0005-0000-0000-0000B3040000}"/>
    <cellStyle name="þ_x001d_ð·_x000c_æþ'_x000d_ßþU_x0001_Ø_x0005_ü_x0014__x0007__x0001__x0001_" xfId="565" xr:uid="{00000000-0005-0000-0000-0000B4040000}"/>
    <cellStyle name="þ_x001d_ðÇ%Uý—&amp;Hý9_x0008_Ÿ s_x000a__x0007__x0001__x0001_" xfId="566" xr:uid="{00000000-0005-0000-0000-0000B5040000}"/>
    <cellStyle name="Tiêu đề" xfId="567" xr:uid="{00000000-0005-0000-0000-0000B6040000}"/>
    <cellStyle name="Title 2" xfId="568" xr:uid="{00000000-0005-0000-0000-0000B7040000}"/>
    <cellStyle name="Tổng" xfId="569" xr:uid="{00000000-0005-0000-0000-0000B8040000}"/>
    <cellStyle name="Total 2" xfId="570" xr:uid="{00000000-0005-0000-0000-0000B9040000}"/>
    <cellStyle name="Trung tính" xfId="571" xr:uid="{00000000-0005-0000-0000-0000BA040000}"/>
    <cellStyle name="Văn bản Cảnh báo" xfId="572" xr:uid="{00000000-0005-0000-0000-0000BB040000}"/>
    <cellStyle name="VANG1" xfId="573" xr:uid="{00000000-0005-0000-0000-0000BC040000}"/>
    <cellStyle name="viet" xfId="574" xr:uid="{00000000-0005-0000-0000-0000BD040000}"/>
    <cellStyle name="viet 2" xfId="575" xr:uid="{00000000-0005-0000-0000-0000BE040000}"/>
    <cellStyle name="viet2" xfId="576" xr:uid="{00000000-0005-0000-0000-0000BF040000}"/>
    <cellStyle name="viet2 2" xfId="577" xr:uid="{00000000-0005-0000-0000-0000C0040000}"/>
    <cellStyle name="vnhead1" xfId="578" xr:uid="{00000000-0005-0000-0000-0000C1040000}"/>
    <cellStyle name="vnhead1 2" xfId="579" xr:uid="{00000000-0005-0000-0000-0000C2040000}"/>
    <cellStyle name="vnhead3" xfId="580" xr:uid="{00000000-0005-0000-0000-0000C3040000}"/>
    <cellStyle name="vntxt1" xfId="581" xr:uid="{00000000-0005-0000-0000-0000C4040000}"/>
    <cellStyle name="vntxt2" xfId="582" xr:uid="{00000000-0005-0000-0000-0000C5040000}"/>
    <cellStyle name="Währung [0]_UXO VII" xfId="583" xr:uid="{00000000-0005-0000-0000-0000C6040000}"/>
    <cellStyle name="Währung_UXO VII" xfId="584" xr:uid="{00000000-0005-0000-0000-0000C7040000}"/>
    <cellStyle name="Warning Text 2" xfId="585" xr:uid="{00000000-0005-0000-0000-0000C8040000}"/>
    <cellStyle name="xuan" xfId="586" xr:uid="{00000000-0005-0000-0000-0000C9040000}"/>
    <cellStyle name=" [0.00]_ Att. 1- Cover" xfId="587" xr:uid="{00000000-0005-0000-0000-0000CA040000}"/>
    <cellStyle name="_ Att. 1- Cover" xfId="588" xr:uid="{00000000-0005-0000-0000-0000CB040000}"/>
    <cellStyle name="?_ Att. 1- Cover" xfId="589" xr:uid="{00000000-0005-0000-0000-0000CC040000}"/>
    <cellStyle name="똿뗦먛귟 [0.00]_PRODUCT DETAIL Q1" xfId="590" xr:uid="{00000000-0005-0000-0000-0000CD040000}"/>
    <cellStyle name="똿뗦먛귟_PRODUCT DETAIL Q1" xfId="591" xr:uid="{00000000-0005-0000-0000-0000CE040000}"/>
    <cellStyle name="믅됞 [0.00]_PRODUCT DETAIL Q1" xfId="592" xr:uid="{00000000-0005-0000-0000-0000CF040000}"/>
    <cellStyle name="믅됞_PRODUCT DETAIL Q1" xfId="593" xr:uid="{00000000-0005-0000-0000-0000D0040000}"/>
    <cellStyle name="백분율_95" xfId="594" xr:uid="{00000000-0005-0000-0000-0000D1040000}"/>
    <cellStyle name="뷭?_BOOKSHIP" xfId="595" xr:uid="{00000000-0005-0000-0000-0000D2040000}"/>
    <cellStyle name="콤마 [0]_ 비목별 월별기술 " xfId="596" xr:uid="{00000000-0005-0000-0000-0000D3040000}"/>
    <cellStyle name="콤마_ 비목별 월별기술 " xfId="597" xr:uid="{00000000-0005-0000-0000-0000D4040000}"/>
    <cellStyle name="통화 [0]_1202" xfId="598" xr:uid="{00000000-0005-0000-0000-0000D5040000}"/>
    <cellStyle name="통화_1202" xfId="599" xr:uid="{00000000-0005-0000-0000-0000D6040000}"/>
    <cellStyle name="표준_(정보부문)월별인원계획" xfId="600" xr:uid="{00000000-0005-0000-0000-0000D7040000}"/>
    <cellStyle name="一般_00Q3902REV.1" xfId="601" xr:uid="{00000000-0005-0000-0000-0000D8040000}"/>
    <cellStyle name="千分位[0]_00Q3902REV.1" xfId="602" xr:uid="{00000000-0005-0000-0000-0000D9040000}"/>
    <cellStyle name="千分位_00Q3902REV.1" xfId="603" xr:uid="{00000000-0005-0000-0000-0000DA040000}"/>
    <cellStyle name="貨幣 [0]_00Q3902REV.1" xfId="604" xr:uid="{00000000-0005-0000-0000-0000DB040000}"/>
    <cellStyle name="貨幣[0]_BRE" xfId="605" xr:uid="{00000000-0005-0000-0000-0000DC040000}"/>
    <cellStyle name="貨幣_00Q3902REV.1" xfId="606" xr:uid="{00000000-0005-0000-0000-0000DD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8</xdr:row>
      <xdr:rowOff>19050</xdr:rowOff>
    </xdr:from>
    <xdr:ext cx="184731" cy="264560"/>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40290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0KET%20QUA%20THUC%20HIEN%20QUY%20HOACH/X&#195;%20H&#7918;U%20L&#360;NG/Bieu%20DCQH%20-%2026.12%20-%20cong%20thuc%20-%20gop%20Son%20H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QLNL\bc%20s&#7889;%20li&#7879;u%20s&#7843;n%20l&#432;&#7907;ng\2026\Giao%20ch&#7881;%20ti&#234;u%202026\PCLS-%20bi&#7875;u%201%20giao%20ch&#7881;%20ti&#234;u%20&#273;i&#7879;n%20th&#432;&#417;ng%20ph&#7849;m%20n&#259;m%202026(%20g&#7917;i%20l&#7841;i%20s&#7889;%20li&#7879;u%201064%20tri&#7879;u%20kW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_10"/>
      <sheetName val="foxz_11"/>
      <sheetName val="foxz_12"/>
      <sheetName val="foxz_13"/>
      <sheetName val="foxz_14"/>
      <sheetName val="foxz_15"/>
      <sheetName val="foxz_16"/>
      <sheetName val="foxz_8"/>
      <sheetName val="foxz_9"/>
      <sheetName val="foxz_2"/>
      <sheetName val="foxz_3"/>
      <sheetName val="foxz_4"/>
      <sheetName val="foxz_5"/>
      <sheetName val="foxz_6"/>
      <sheetName val="foxz_7"/>
      <sheetName val="X24"/>
      <sheetName val="X23"/>
      <sheetName val="X22"/>
      <sheetName val="X21"/>
      <sheetName val="X20"/>
      <sheetName val="X19"/>
      <sheetName val="X18"/>
      <sheetName val="X17"/>
      <sheetName val="X16"/>
      <sheetName val="X15"/>
      <sheetName val="X14"/>
      <sheetName val="X13"/>
      <sheetName val="X12"/>
      <sheetName val="X11"/>
      <sheetName val="X10"/>
      <sheetName val="X9"/>
      <sheetName val="X8"/>
      <sheetName val="X7"/>
      <sheetName val="X6"/>
      <sheetName val="X5"/>
      <sheetName val="X4"/>
      <sheetName val="X3"/>
      <sheetName val="X2"/>
      <sheetName val="X1"/>
      <sheetName val="TK2023 (2)"/>
      <sheetName val="TK2023"/>
      <sheetName val="HTg"/>
      <sheetName val="KT2025"/>
      <sheetName val="KT2030"/>
      <sheetName val="DM"/>
      <sheetName val="Chia xa"/>
      <sheetName val="CC huyen"/>
      <sheetName val="PL1"/>
      <sheetName val="01CH"/>
      <sheetName val="02CH"/>
      <sheetName val="03CH"/>
      <sheetName val="04CH"/>
      <sheetName val="05CH"/>
      <sheetName val="06CH"/>
      <sheetName val="07CH (cong thuc)"/>
      <sheetName val="07CH"/>
      <sheetName val="08CH"/>
      <sheetName val="09CH"/>
      <sheetName val="10CH"/>
      <sheetName val="11CH"/>
      <sheetName val="12CH"/>
      <sheetName val="13CH (congthuc)"/>
      <sheetName val="13CH"/>
      <sheetName val="14CH"/>
      <sheetName val="15CH"/>
      <sheetName val="16CH"/>
      <sheetName val="22CH"/>
      <sheetName val="23CH"/>
      <sheetName val="17CH"/>
      <sheetName val="18CH"/>
      <sheetName val="19CH (congthuc)"/>
      <sheetName val="19CH"/>
      <sheetName val="20CH"/>
      <sheetName val="21CH"/>
      <sheetName val="24CH"/>
      <sheetName val="25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4">
          <cell r="G4" t="str">
            <v>TT. Hữu Lũng</v>
          </cell>
          <cell r="H4" t="str">
            <v>Xã Cai Kinh</v>
          </cell>
          <cell r="I4" t="str">
            <v>Xã Đồng Tân</v>
          </cell>
          <cell r="J4" t="str">
            <v>Xã Đồng Tiến</v>
          </cell>
          <cell r="K4" t="str">
            <v>Xã Hồ Sơn</v>
          </cell>
          <cell r="L4" t="str">
            <v>Xã Hòa Bình</v>
          </cell>
          <cell r="M4" t="str">
            <v>Xã Hòa Lạc</v>
          </cell>
          <cell r="N4" t="str">
            <v>Xã Hòa Sơn</v>
          </cell>
          <cell r="O4" t="str">
            <v>Xã Hòa Thắng</v>
          </cell>
          <cell r="P4" t="str">
            <v>Xã Hữu Liên</v>
          </cell>
          <cell r="Q4" t="str">
            <v>Xã Minh Hòa</v>
          </cell>
          <cell r="R4" t="str">
            <v>Xã Minh Sơn</v>
          </cell>
          <cell r="S4" t="str">
            <v>Xã Minh Tiến</v>
          </cell>
          <cell r="T4" t="str">
            <v>Xã Nhật Tiến</v>
          </cell>
          <cell r="U4" t="str">
            <v>Xã Quyết Thắng</v>
          </cell>
          <cell r="V4" t="str">
            <v>Xã Tân Thành</v>
          </cell>
          <cell r="W4" t="str">
            <v>Xã Thanh Sơn</v>
          </cell>
          <cell r="X4" t="str">
            <v>Xã Thiện Tân</v>
          </cell>
          <cell r="Y4" t="str">
            <v>Xã Vân Nham</v>
          </cell>
          <cell r="Z4" t="str">
            <v>Xã Yên Bình</v>
          </cell>
          <cell r="AA4" t="str">
            <v>Xã Yên Sơn</v>
          </cell>
          <cell r="AB4" t="str">
            <v>Xã Yên Thịnh</v>
          </cell>
          <cell r="AC4" t="str">
            <v>Xã Yên Vượng</v>
          </cell>
          <cell r="AD4">
            <v>0</v>
          </cell>
        </row>
      </sheetData>
      <sheetData sheetId="42"/>
      <sheetData sheetId="43">
        <row r="5">
          <cell r="G5">
            <v>1087.3600000000004</v>
          </cell>
          <cell r="H5">
            <v>2452.63</v>
          </cell>
          <cell r="I5">
            <v>2660.42</v>
          </cell>
          <cell r="J5">
            <v>2117.71</v>
          </cell>
          <cell r="K5">
            <v>1539.72</v>
          </cell>
          <cell r="L5">
            <v>3768.15</v>
          </cell>
          <cell r="M5">
            <v>2810.7500000000005</v>
          </cell>
          <cell r="N5">
            <v>5060.0600000000004</v>
          </cell>
          <cell r="O5">
            <v>6165.7200000000012</v>
          </cell>
          <cell r="P5">
            <v>6642.88</v>
          </cell>
          <cell r="Q5">
            <v>1475.3999999999996</v>
          </cell>
          <cell r="R5">
            <v>3479.71</v>
          </cell>
          <cell r="S5">
            <v>2456.83</v>
          </cell>
          <cell r="T5">
            <v>2011.74</v>
          </cell>
          <cell r="U5">
            <v>2857.65</v>
          </cell>
          <cell r="V5">
            <v>4322.42</v>
          </cell>
          <cell r="W5">
            <v>2267.8000000000002</v>
          </cell>
          <cell r="X5">
            <v>4921.08</v>
          </cell>
          <cell r="Y5">
            <v>3652.5600000000009</v>
          </cell>
          <cell r="Z5">
            <v>5296.1200000000008</v>
          </cell>
          <cell r="AA5">
            <v>4975.04</v>
          </cell>
          <cell r="AB5">
            <v>5613.1200000000008</v>
          </cell>
          <cell r="AC5">
            <v>3128.25</v>
          </cell>
          <cell r="AD5">
            <v>0</v>
          </cell>
        </row>
        <row r="6">
          <cell r="G6">
            <v>620.73842000000013</v>
          </cell>
          <cell r="H6">
            <v>1276.08</v>
          </cell>
          <cell r="I6">
            <v>1737.77</v>
          </cell>
          <cell r="J6">
            <v>1602.8</v>
          </cell>
          <cell r="K6">
            <v>624.40999999999985</v>
          </cell>
          <cell r="L6">
            <v>3466.2400000000002</v>
          </cell>
          <cell r="M6">
            <v>1819.3500000000001</v>
          </cell>
          <cell r="N6">
            <v>4379.3999999999996</v>
          </cell>
          <cell r="O6">
            <v>5143.0500000000011</v>
          </cell>
          <cell r="P6">
            <v>6322.1200000000008</v>
          </cell>
          <cell r="Q6">
            <v>1265.5199999999998</v>
          </cell>
          <cell r="R6">
            <v>2915.87</v>
          </cell>
          <cell r="S6">
            <v>1647.2900000000002</v>
          </cell>
          <cell r="T6">
            <v>1584.26</v>
          </cell>
          <cell r="U6">
            <v>1302.9059999999999</v>
          </cell>
          <cell r="V6">
            <v>3302.4900000000002</v>
          </cell>
          <cell r="W6">
            <v>1200.22</v>
          </cell>
          <cell r="X6">
            <v>4161.12</v>
          </cell>
          <cell r="Y6">
            <v>3244.1860000000006</v>
          </cell>
          <cell r="Z6">
            <v>3332.39</v>
          </cell>
          <cell r="AA6">
            <v>2209.59</v>
          </cell>
          <cell r="AB6">
            <v>3183.54</v>
          </cell>
          <cell r="AC6">
            <v>1385.1599999999999</v>
          </cell>
          <cell r="AD6">
            <v>0</v>
          </cell>
        </row>
        <row r="7">
          <cell r="G7">
            <v>72.750520000000009</v>
          </cell>
          <cell r="H7">
            <v>150.44999999999999</v>
          </cell>
          <cell r="I7">
            <v>297.18</v>
          </cell>
          <cell r="J7">
            <v>212.58999999999997</v>
          </cell>
          <cell r="K7">
            <v>102.91999999999999</v>
          </cell>
          <cell r="L7">
            <v>301.95999999999998</v>
          </cell>
          <cell r="M7">
            <v>183.28</v>
          </cell>
          <cell r="N7">
            <v>346.66</v>
          </cell>
          <cell r="O7">
            <v>330.21999999999991</v>
          </cell>
          <cell r="P7">
            <v>209.64</v>
          </cell>
          <cell r="Q7">
            <v>141.79999999999998</v>
          </cell>
          <cell r="R7">
            <v>402.49</v>
          </cell>
          <cell r="S7">
            <v>234.35</v>
          </cell>
          <cell r="T7">
            <v>249.32</v>
          </cell>
          <cell r="U7">
            <v>299.89999999999998</v>
          </cell>
          <cell r="V7">
            <v>297.68999999999994</v>
          </cell>
          <cell r="W7">
            <v>264.95</v>
          </cell>
          <cell r="X7">
            <v>361.42</v>
          </cell>
          <cell r="Y7">
            <v>549.22</v>
          </cell>
          <cell r="Z7">
            <v>357.59</v>
          </cell>
          <cell r="AA7">
            <v>174.93</v>
          </cell>
          <cell r="AB7">
            <v>294.14000000000004</v>
          </cell>
          <cell r="AC7">
            <v>160.84</v>
          </cell>
          <cell r="AD7">
            <v>0</v>
          </cell>
        </row>
        <row r="8">
          <cell r="G8">
            <v>19.770520000000005</v>
          </cell>
          <cell r="H8">
            <v>45.36</v>
          </cell>
          <cell r="I8">
            <v>3.8699999999999992</v>
          </cell>
          <cell r="J8">
            <v>90.86999999999999</v>
          </cell>
          <cell r="K8">
            <v>93.46</v>
          </cell>
          <cell r="L8">
            <v>5.04</v>
          </cell>
          <cell r="M8">
            <v>28.990000000000002</v>
          </cell>
          <cell r="N8">
            <v>50.62</v>
          </cell>
          <cell r="O8">
            <v>56.01</v>
          </cell>
          <cell r="P8">
            <v>88.2</v>
          </cell>
          <cell r="Q8">
            <v>8.1900000000000013</v>
          </cell>
          <cell r="R8">
            <v>301.88</v>
          </cell>
          <cell r="S8">
            <v>222.39</v>
          </cell>
          <cell r="T8">
            <v>160.89000000000001</v>
          </cell>
          <cell r="U8">
            <v>194.8</v>
          </cell>
          <cell r="V8">
            <v>133.79999999999998</v>
          </cell>
          <cell r="W8">
            <v>77.66</v>
          </cell>
          <cell r="X8">
            <v>305.77000000000004</v>
          </cell>
          <cell r="Y8">
            <v>376.98</v>
          </cell>
          <cell r="Z8">
            <v>0</v>
          </cell>
          <cell r="AA8">
            <v>101</v>
          </cell>
          <cell r="AB8">
            <v>178.86</v>
          </cell>
          <cell r="AC8">
            <v>7.6300000000000008</v>
          </cell>
          <cell r="AD8">
            <v>0</v>
          </cell>
        </row>
        <row r="9">
          <cell r="G9">
            <v>52.980000000000004</v>
          </cell>
          <cell r="H9">
            <v>105.09</v>
          </cell>
          <cell r="I9">
            <v>293.31</v>
          </cell>
          <cell r="J9">
            <v>121.72</v>
          </cell>
          <cell r="K9">
            <v>9.4600000000000009</v>
          </cell>
          <cell r="L9">
            <v>296.91999999999996</v>
          </cell>
          <cell r="M9">
            <v>154.29</v>
          </cell>
          <cell r="N9">
            <v>296.04000000000002</v>
          </cell>
          <cell r="O9">
            <v>274.20999999999992</v>
          </cell>
          <cell r="P9">
            <v>121.44</v>
          </cell>
          <cell r="Q9">
            <v>133.60999999999999</v>
          </cell>
          <cell r="R9">
            <v>100.61</v>
          </cell>
          <cell r="S9">
            <v>11.96</v>
          </cell>
          <cell r="T9">
            <v>88.429999999999993</v>
          </cell>
          <cell r="U9">
            <v>105.1</v>
          </cell>
          <cell r="V9">
            <v>163.89</v>
          </cell>
          <cell r="W9">
            <v>187.29</v>
          </cell>
          <cell r="X9">
            <v>55.65</v>
          </cell>
          <cell r="Y9">
            <v>172.24</v>
          </cell>
          <cell r="Z9">
            <v>357.59</v>
          </cell>
          <cell r="AA9">
            <v>73.930000000000007</v>
          </cell>
          <cell r="AB9">
            <v>115.28000000000002</v>
          </cell>
          <cell r="AC9">
            <v>153.21</v>
          </cell>
          <cell r="AD9">
            <v>0</v>
          </cell>
        </row>
        <row r="10">
          <cell r="G10">
            <v>12.512059999999998</v>
          </cell>
          <cell r="H10">
            <v>99.88</v>
          </cell>
          <cell r="I10">
            <v>68.849999999999994</v>
          </cell>
          <cell r="J10">
            <v>79.06</v>
          </cell>
          <cell r="K10">
            <v>0.26999999999999602</v>
          </cell>
          <cell r="L10">
            <v>212.75</v>
          </cell>
          <cell r="M10">
            <v>72.86</v>
          </cell>
          <cell r="N10">
            <v>204.08999999999997</v>
          </cell>
          <cell r="O10">
            <v>195.53</v>
          </cell>
          <cell r="P10">
            <v>168.96999999999997</v>
          </cell>
          <cell r="Q10">
            <v>133.52000000000001</v>
          </cell>
          <cell r="R10">
            <v>44.71</v>
          </cell>
          <cell r="S10">
            <v>156.28</v>
          </cell>
          <cell r="T10">
            <v>101.69999999999999</v>
          </cell>
          <cell r="U10">
            <v>185.126</v>
          </cell>
          <cell r="V10">
            <v>21.040000000000006</v>
          </cell>
          <cell r="W10">
            <v>125.83999999999999</v>
          </cell>
          <cell r="X10">
            <v>78.59</v>
          </cell>
          <cell r="Y10">
            <v>143.36599999999999</v>
          </cell>
          <cell r="Z10">
            <v>457.21999999999997</v>
          </cell>
          <cell r="AA10">
            <v>175.02</v>
          </cell>
          <cell r="AB10">
            <v>163.13</v>
          </cell>
          <cell r="AC10">
            <v>30.84</v>
          </cell>
          <cell r="AD10">
            <v>0</v>
          </cell>
        </row>
        <row r="11">
          <cell r="G11">
            <v>397.34822000000003</v>
          </cell>
          <cell r="H11">
            <v>588.29</v>
          </cell>
          <cell r="I11">
            <v>688.26</v>
          </cell>
          <cell r="J11">
            <v>472.5</v>
          </cell>
          <cell r="K11">
            <v>324.26999999999992</v>
          </cell>
          <cell r="L11">
            <v>357.51</v>
          </cell>
          <cell r="M11">
            <v>609.60000000000014</v>
          </cell>
          <cell r="N11">
            <v>833.45</v>
          </cell>
          <cell r="O11">
            <v>1099.1100000000001</v>
          </cell>
          <cell r="P11">
            <v>187.11</v>
          </cell>
          <cell r="Q11">
            <v>447.05</v>
          </cell>
          <cell r="R11">
            <v>750.14</v>
          </cell>
          <cell r="S11">
            <v>329.15000000000003</v>
          </cell>
          <cell r="T11">
            <v>344.22999999999996</v>
          </cell>
          <cell r="U11">
            <v>279.85999999999996</v>
          </cell>
          <cell r="V11">
            <v>488.00000000000006</v>
          </cell>
          <cell r="W11">
            <v>222</v>
          </cell>
          <cell r="X11">
            <v>844.82</v>
          </cell>
          <cell r="Y11">
            <v>1107.8200000000002</v>
          </cell>
          <cell r="Z11">
            <v>549.87</v>
          </cell>
          <cell r="AA11">
            <v>745.16000000000008</v>
          </cell>
          <cell r="AB11">
            <v>433.87</v>
          </cell>
          <cell r="AC11">
            <v>662.67</v>
          </cell>
          <cell r="AD11">
            <v>0</v>
          </cell>
        </row>
        <row r="12">
          <cell r="G12">
            <v>0</v>
          </cell>
          <cell r="H12">
            <v>0</v>
          </cell>
          <cell r="I12">
            <v>0</v>
          </cell>
          <cell r="J12">
            <v>88.77</v>
          </cell>
          <cell r="K12">
            <v>0</v>
          </cell>
          <cell r="L12">
            <v>2047.68</v>
          </cell>
          <cell r="M12">
            <v>54.89</v>
          </cell>
          <cell r="N12">
            <v>926.34</v>
          </cell>
          <cell r="O12">
            <v>636.6</v>
          </cell>
          <cell r="P12">
            <v>163.87</v>
          </cell>
          <cell r="Q12">
            <v>0</v>
          </cell>
          <cell r="R12">
            <v>0</v>
          </cell>
          <cell r="S12">
            <v>0</v>
          </cell>
          <cell r="T12">
            <v>0</v>
          </cell>
          <cell r="U12">
            <v>500</v>
          </cell>
          <cell r="V12">
            <v>1437.13</v>
          </cell>
          <cell r="W12">
            <v>0</v>
          </cell>
          <cell r="X12">
            <v>0</v>
          </cell>
          <cell r="Y12">
            <v>0</v>
          </cell>
          <cell r="Z12">
            <v>1929.36</v>
          </cell>
          <cell r="AA12">
            <v>1066.43</v>
          </cell>
          <cell r="AB12">
            <v>827.62</v>
          </cell>
          <cell r="AC12">
            <v>500.01</v>
          </cell>
          <cell r="AD12">
            <v>0</v>
          </cell>
        </row>
        <row r="13">
          <cell r="G13">
            <v>0</v>
          </cell>
          <cell r="H13">
            <v>0</v>
          </cell>
          <cell r="I13">
            <v>0</v>
          </cell>
          <cell r="J13">
            <v>0</v>
          </cell>
          <cell r="K13">
            <v>0</v>
          </cell>
          <cell r="L13">
            <v>423.94</v>
          </cell>
          <cell r="M13">
            <v>0</v>
          </cell>
          <cell r="N13">
            <v>0</v>
          </cell>
          <cell r="O13">
            <v>0</v>
          </cell>
          <cell r="P13">
            <v>5110.21</v>
          </cell>
          <cell r="Q13">
            <v>0</v>
          </cell>
          <cell r="R13">
            <v>0</v>
          </cell>
          <cell r="S13">
            <v>0</v>
          </cell>
          <cell r="T13">
            <v>0</v>
          </cell>
          <cell r="U13">
            <v>0</v>
          </cell>
          <cell r="V13">
            <v>0</v>
          </cell>
          <cell r="W13">
            <v>0</v>
          </cell>
          <cell r="X13">
            <v>0</v>
          </cell>
          <cell r="Y13">
            <v>0</v>
          </cell>
          <cell r="Z13">
            <v>0</v>
          </cell>
          <cell r="AA13">
            <v>0</v>
          </cell>
          <cell r="AB13">
            <v>1368.29</v>
          </cell>
          <cell r="AC13">
            <v>0</v>
          </cell>
          <cell r="AD13">
            <v>0</v>
          </cell>
        </row>
        <row r="14">
          <cell r="G14">
            <v>109.20062</v>
          </cell>
          <cell r="H14">
            <v>423.9199999999999</v>
          </cell>
          <cell r="I14">
            <v>645.79999999999995</v>
          </cell>
          <cell r="J14">
            <v>720.97</v>
          </cell>
          <cell r="K14">
            <v>195.29000000000002</v>
          </cell>
          <cell r="L14">
            <v>78.790000000000006</v>
          </cell>
          <cell r="M14">
            <v>889.34</v>
          </cell>
          <cell r="N14">
            <v>2051.54</v>
          </cell>
          <cell r="O14">
            <v>2843.9700000000003</v>
          </cell>
          <cell r="P14">
            <v>468.93</v>
          </cell>
          <cell r="Q14">
            <v>528.08999999999992</v>
          </cell>
          <cell r="R14">
            <v>1670.8200000000002</v>
          </cell>
          <cell r="S14">
            <v>890.56000000000006</v>
          </cell>
          <cell r="T14">
            <v>872.8</v>
          </cell>
          <cell r="U14">
            <v>0</v>
          </cell>
          <cell r="V14">
            <v>1048.48</v>
          </cell>
          <cell r="W14">
            <v>559.76</v>
          </cell>
          <cell r="X14">
            <v>2774.7</v>
          </cell>
          <cell r="Y14">
            <v>1378.7900000000002</v>
          </cell>
          <cell r="Z14">
            <v>17.21</v>
          </cell>
          <cell r="AA14">
            <v>25.91</v>
          </cell>
          <cell r="AB14">
            <v>74.22999999999999</v>
          </cell>
          <cell r="AC14">
            <v>8.58</v>
          </cell>
          <cell r="AD14">
            <v>0</v>
          </cell>
        </row>
        <row r="15">
          <cell r="G15">
            <v>0</v>
          </cell>
          <cell r="H15">
            <v>0</v>
          </cell>
          <cell r="I15">
            <v>0</v>
          </cell>
          <cell r="J15">
            <v>0</v>
          </cell>
          <cell r="K15">
            <v>0</v>
          </cell>
          <cell r="L15">
            <v>78.790000000000006</v>
          </cell>
          <cell r="M15">
            <v>0</v>
          </cell>
          <cell r="N15">
            <v>181.10999999999999</v>
          </cell>
          <cell r="O15">
            <v>0</v>
          </cell>
          <cell r="P15">
            <v>0</v>
          </cell>
          <cell r="Q15">
            <v>0</v>
          </cell>
          <cell r="R15">
            <v>0</v>
          </cell>
          <cell r="S15">
            <v>0</v>
          </cell>
          <cell r="T15">
            <v>0</v>
          </cell>
          <cell r="U15">
            <v>0</v>
          </cell>
          <cell r="V15">
            <v>235.69</v>
          </cell>
          <cell r="W15">
            <v>0</v>
          </cell>
          <cell r="X15">
            <v>0</v>
          </cell>
          <cell r="Y15">
            <v>0</v>
          </cell>
          <cell r="Z15">
            <v>15.28</v>
          </cell>
          <cell r="AA15">
            <v>25.91</v>
          </cell>
          <cell r="AB15">
            <v>73.069999999999993</v>
          </cell>
          <cell r="AC15">
            <v>0</v>
          </cell>
          <cell r="AD15">
            <v>0</v>
          </cell>
        </row>
        <row r="17">
          <cell r="G17">
            <v>24.047000000000001</v>
          </cell>
          <cell r="H17">
            <v>7.6899999999999995</v>
          </cell>
          <cell r="I17">
            <v>15.79</v>
          </cell>
          <cell r="J17">
            <v>28.91</v>
          </cell>
          <cell r="K17">
            <v>1.6599999999999997</v>
          </cell>
          <cell r="L17">
            <v>23.609999999999996</v>
          </cell>
          <cell r="M17">
            <v>9.379999999999999</v>
          </cell>
          <cell r="N17">
            <v>13.32</v>
          </cell>
          <cell r="O17">
            <v>18.82</v>
          </cell>
          <cell r="P17">
            <v>13.39</v>
          </cell>
          <cell r="Q17">
            <v>9.61</v>
          </cell>
          <cell r="R17">
            <v>31.350000000000005</v>
          </cell>
          <cell r="S17">
            <v>14.07</v>
          </cell>
          <cell r="T17">
            <v>16.21</v>
          </cell>
          <cell r="U17">
            <v>29.740000000000002</v>
          </cell>
          <cell r="V17">
            <v>10.149999999999999</v>
          </cell>
          <cell r="W17">
            <v>27.67</v>
          </cell>
          <cell r="X17">
            <v>31.17</v>
          </cell>
          <cell r="Y17">
            <v>63.25</v>
          </cell>
          <cell r="Z17">
            <v>17.57</v>
          </cell>
          <cell r="AA17">
            <v>20.57</v>
          </cell>
          <cell r="AB17">
            <v>20.259999999999998</v>
          </cell>
          <cell r="AC17">
            <v>22.22</v>
          </cell>
          <cell r="AD17">
            <v>0</v>
          </cell>
        </row>
        <row r="18">
          <cell r="G18">
            <v>0</v>
          </cell>
          <cell r="H18">
            <v>1.2</v>
          </cell>
          <cell r="I18">
            <v>0</v>
          </cell>
          <cell r="J18">
            <v>0</v>
          </cell>
          <cell r="K18">
            <v>0</v>
          </cell>
          <cell r="L18">
            <v>20</v>
          </cell>
          <cell r="M18">
            <v>0</v>
          </cell>
          <cell r="N18">
            <v>4</v>
          </cell>
          <cell r="O18">
            <v>18.8</v>
          </cell>
          <cell r="P18">
            <v>0</v>
          </cell>
          <cell r="Q18">
            <v>3.07</v>
          </cell>
          <cell r="R18">
            <v>0</v>
          </cell>
          <cell r="S18">
            <v>22.880000000000003</v>
          </cell>
          <cell r="T18">
            <v>0</v>
          </cell>
          <cell r="U18">
            <v>8.2800000000000011</v>
          </cell>
          <cell r="V18">
            <v>0</v>
          </cell>
          <cell r="W18">
            <v>0</v>
          </cell>
          <cell r="X18">
            <v>70.42</v>
          </cell>
          <cell r="Y18">
            <v>1.74</v>
          </cell>
          <cell r="Z18">
            <v>2.8499999999999996</v>
          </cell>
          <cell r="AA18">
            <v>1.57</v>
          </cell>
          <cell r="AB18">
            <v>2</v>
          </cell>
          <cell r="AC18">
            <v>0</v>
          </cell>
          <cell r="AD18">
            <v>0</v>
          </cell>
        </row>
        <row r="19">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row>
        <row r="20">
          <cell r="G20">
            <v>4.88</v>
          </cell>
          <cell r="H20">
            <v>4.6500000000000004</v>
          </cell>
          <cell r="I20">
            <v>21.89</v>
          </cell>
          <cell r="J20">
            <v>0</v>
          </cell>
          <cell r="K20">
            <v>0</v>
          </cell>
          <cell r="L20">
            <v>0</v>
          </cell>
          <cell r="M20">
            <v>0</v>
          </cell>
          <cell r="N20">
            <v>0</v>
          </cell>
          <cell r="O20">
            <v>0</v>
          </cell>
          <cell r="P20">
            <v>0</v>
          </cell>
          <cell r="Q20">
            <v>2.38</v>
          </cell>
          <cell r="R20">
            <v>16.36</v>
          </cell>
          <cell r="S20">
            <v>0</v>
          </cell>
          <cell r="T20">
            <v>0</v>
          </cell>
          <cell r="U20">
            <v>0</v>
          </cell>
          <cell r="V20">
            <v>0</v>
          </cell>
          <cell r="W20">
            <v>0</v>
          </cell>
          <cell r="X20">
            <v>0</v>
          </cell>
          <cell r="Y20">
            <v>0</v>
          </cell>
          <cell r="Z20">
            <v>0.72</v>
          </cell>
          <cell r="AA20">
            <v>0</v>
          </cell>
          <cell r="AB20">
            <v>0</v>
          </cell>
          <cell r="AC20">
            <v>0</v>
          </cell>
          <cell r="AD20">
            <v>0</v>
          </cell>
        </row>
        <row r="21">
          <cell r="G21">
            <v>467.3926800000001</v>
          </cell>
          <cell r="H21">
            <v>1173.72</v>
          </cell>
          <cell r="I21">
            <v>767.34</v>
          </cell>
          <cell r="J21">
            <v>311.90000000000003</v>
          </cell>
          <cell r="K21">
            <v>915.17000000000007</v>
          </cell>
          <cell r="L21">
            <v>155.43</v>
          </cell>
          <cell r="M21">
            <v>654.46</v>
          </cell>
          <cell r="N21">
            <v>656.27</v>
          </cell>
          <cell r="O21">
            <v>1014.8</v>
          </cell>
          <cell r="P21">
            <v>318.19</v>
          </cell>
          <cell r="Q21">
            <v>209.88</v>
          </cell>
          <cell r="R21">
            <v>563.73</v>
          </cell>
          <cell r="S21">
            <v>225.27</v>
          </cell>
          <cell r="T21">
            <v>184.05</v>
          </cell>
          <cell r="U21">
            <v>266.51400000000001</v>
          </cell>
          <cell r="V21">
            <v>1016.2800000000002</v>
          </cell>
          <cell r="W21">
            <v>396.06</v>
          </cell>
          <cell r="X21">
            <v>424.51</v>
          </cell>
          <cell r="Y21">
            <v>386.11399999999998</v>
          </cell>
          <cell r="Z21">
            <v>334.28</v>
          </cell>
          <cell r="AA21">
            <v>267.02</v>
          </cell>
          <cell r="AB21">
            <v>223.21999999999997</v>
          </cell>
          <cell r="AC21">
            <v>247.13</v>
          </cell>
          <cell r="AD21">
            <v>0</v>
          </cell>
        </row>
        <row r="22">
          <cell r="G22">
            <v>-1.3018000000000001</v>
          </cell>
          <cell r="H22">
            <v>74.100000000000009</v>
          </cell>
          <cell r="I22">
            <v>137.32</v>
          </cell>
          <cell r="J22">
            <v>58.15</v>
          </cell>
          <cell r="K22">
            <v>102.36000000000001</v>
          </cell>
          <cell r="L22">
            <v>51.89</v>
          </cell>
          <cell r="M22">
            <v>97.24</v>
          </cell>
          <cell r="N22">
            <v>59.150000000000006</v>
          </cell>
          <cell r="O22">
            <v>104.57000000000001</v>
          </cell>
          <cell r="P22">
            <v>76.53</v>
          </cell>
          <cell r="Q22">
            <v>67.81</v>
          </cell>
          <cell r="R22">
            <v>148.81</v>
          </cell>
          <cell r="S22">
            <v>46.690000000000005</v>
          </cell>
          <cell r="T22">
            <v>51.61</v>
          </cell>
          <cell r="U22">
            <v>93.899999999999991</v>
          </cell>
          <cell r="V22">
            <v>93.289999999999992</v>
          </cell>
          <cell r="W22">
            <v>37.92</v>
          </cell>
          <cell r="X22">
            <v>99.89</v>
          </cell>
          <cell r="Y22">
            <v>127.28999999999999</v>
          </cell>
          <cell r="Z22">
            <v>101.17</v>
          </cell>
          <cell r="AA22">
            <v>50.900000000000006</v>
          </cell>
          <cell r="AB22">
            <v>68.449999999999989</v>
          </cell>
          <cell r="AC22">
            <v>51.13</v>
          </cell>
          <cell r="AD22">
            <v>0</v>
          </cell>
        </row>
        <row r="23">
          <cell r="G23">
            <v>192.97074000000001</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row>
        <row r="24">
          <cell r="G24">
            <v>5.919999999999999</v>
          </cell>
          <cell r="H24">
            <v>1.3</v>
          </cell>
          <cell r="I24">
            <v>0.43000000000000005</v>
          </cell>
          <cell r="J24">
            <v>0.52000000000000013</v>
          </cell>
          <cell r="K24">
            <v>0.84</v>
          </cell>
          <cell r="L24">
            <v>0.22999999999999998</v>
          </cell>
          <cell r="M24">
            <v>0.54</v>
          </cell>
          <cell r="N24">
            <v>0.33</v>
          </cell>
          <cell r="O24">
            <v>0.49</v>
          </cell>
          <cell r="P24">
            <v>3.7800000000000002</v>
          </cell>
          <cell r="Q24">
            <v>0.85000000000000009</v>
          </cell>
          <cell r="R24">
            <v>1.21</v>
          </cell>
          <cell r="S24">
            <v>0.21000000000000002</v>
          </cell>
          <cell r="T24">
            <v>0.37</v>
          </cell>
          <cell r="U24">
            <v>0.21000000000000002</v>
          </cell>
          <cell r="V24">
            <v>2</v>
          </cell>
          <cell r="W24">
            <v>0.52</v>
          </cell>
          <cell r="X24">
            <v>0.67999999999999994</v>
          </cell>
          <cell r="Y24">
            <v>0.21999999999999997</v>
          </cell>
          <cell r="Z24">
            <v>0.72</v>
          </cell>
          <cell r="AA24">
            <v>0.19</v>
          </cell>
          <cell r="AB24">
            <v>0.73999999999999988</v>
          </cell>
          <cell r="AC24">
            <v>0.64</v>
          </cell>
          <cell r="AD24">
            <v>0</v>
          </cell>
        </row>
        <row r="25">
          <cell r="G25">
            <v>5.08</v>
          </cell>
          <cell r="H25">
            <v>213.36</v>
          </cell>
          <cell r="I25">
            <v>229.37</v>
          </cell>
          <cell r="J25">
            <v>43.39</v>
          </cell>
          <cell r="K25">
            <v>0</v>
          </cell>
          <cell r="L25">
            <v>6.93</v>
          </cell>
          <cell r="M25">
            <v>107.85</v>
          </cell>
          <cell r="N25">
            <v>102</v>
          </cell>
          <cell r="O25">
            <v>0.1</v>
          </cell>
          <cell r="P25">
            <v>0</v>
          </cell>
          <cell r="Q25">
            <v>0</v>
          </cell>
          <cell r="R25">
            <v>18.55</v>
          </cell>
          <cell r="S25">
            <v>15.58</v>
          </cell>
          <cell r="T25">
            <v>0</v>
          </cell>
          <cell r="U25">
            <v>0</v>
          </cell>
          <cell r="V25">
            <v>157</v>
          </cell>
          <cell r="W25">
            <v>262.49</v>
          </cell>
          <cell r="X25">
            <v>144.07</v>
          </cell>
          <cell r="Y25">
            <v>51.53</v>
          </cell>
          <cell r="Z25">
            <v>65.929999999999993</v>
          </cell>
          <cell r="AA25">
            <v>121.36999999999999</v>
          </cell>
          <cell r="AB25">
            <v>15</v>
          </cell>
          <cell r="AC25">
            <v>0</v>
          </cell>
          <cell r="AD25">
            <v>0</v>
          </cell>
        </row>
        <row r="26">
          <cell r="G26">
            <v>0.80999999999999994</v>
          </cell>
          <cell r="H26">
            <v>0.75</v>
          </cell>
          <cell r="I26">
            <v>4.59</v>
          </cell>
          <cell r="J26">
            <v>1.6600000000000001</v>
          </cell>
          <cell r="K26">
            <v>1.6099999999999999</v>
          </cell>
          <cell r="L26">
            <v>0.12</v>
          </cell>
          <cell r="M26">
            <v>0.12</v>
          </cell>
          <cell r="N26">
            <v>1.76</v>
          </cell>
          <cell r="O26">
            <v>1.75</v>
          </cell>
          <cell r="P26">
            <v>0.13</v>
          </cell>
          <cell r="Q26">
            <v>0.28000000000000003</v>
          </cell>
          <cell r="R26">
            <v>1.4500000000000002</v>
          </cell>
          <cell r="S26">
            <v>0.11</v>
          </cell>
          <cell r="T26">
            <v>0.12000000000000001</v>
          </cell>
          <cell r="U26">
            <v>0.21</v>
          </cell>
          <cell r="V26">
            <v>2.0499999999999998</v>
          </cell>
          <cell r="W26">
            <v>0.94000000000000006</v>
          </cell>
          <cell r="X26">
            <v>0.15</v>
          </cell>
          <cell r="Y26">
            <v>0.18</v>
          </cell>
          <cell r="Z26">
            <v>0.11</v>
          </cell>
          <cell r="AA26">
            <v>0.12</v>
          </cell>
          <cell r="AB26">
            <v>0.1</v>
          </cell>
          <cell r="AC26">
            <v>0.15</v>
          </cell>
          <cell r="AD26">
            <v>0</v>
          </cell>
        </row>
        <row r="27">
          <cell r="G27">
            <v>27.759999999999998</v>
          </cell>
          <cell r="H27">
            <v>2.75</v>
          </cell>
          <cell r="I27">
            <v>8.09</v>
          </cell>
          <cell r="J27">
            <v>5.07</v>
          </cell>
          <cell r="K27">
            <v>99.09999999999998</v>
          </cell>
          <cell r="L27">
            <v>3.63</v>
          </cell>
          <cell r="M27">
            <v>3.88</v>
          </cell>
          <cell r="N27">
            <v>3.1399999999999997</v>
          </cell>
          <cell r="O27">
            <v>9.0800000000000018</v>
          </cell>
          <cell r="P27">
            <v>3.8000000000000003</v>
          </cell>
          <cell r="Q27">
            <v>3.42</v>
          </cell>
          <cell r="R27">
            <v>21.560000000000002</v>
          </cell>
          <cell r="S27">
            <v>9.4400000000000013</v>
          </cell>
          <cell r="T27">
            <v>5.5399999999999991</v>
          </cell>
          <cell r="U27">
            <v>5.91</v>
          </cell>
          <cell r="V27">
            <v>8.1499999999999986</v>
          </cell>
          <cell r="W27">
            <v>4.29</v>
          </cell>
          <cell r="X27">
            <v>9.4</v>
          </cell>
          <cell r="Y27">
            <v>9.2899999999999991</v>
          </cell>
          <cell r="Z27">
            <v>6.45</v>
          </cell>
          <cell r="AA27">
            <v>2.6100000000000003</v>
          </cell>
          <cell r="AB27">
            <v>4.1999999999999993</v>
          </cell>
          <cell r="AC27">
            <v>6.99</v>
          </cell>
          <cell r="AD27">
            <v>0</v>
          </cell>
        </row>
        <row r="28">
          <cell r="G28">
            <v>1.4500000000000002</v>
          </cell>
          <cell r="H28">
            <v>0.21000000000000002</v>
          </cell>
          <cell r="I28">
            <v>0.33999999999999997</v>
          </cell>
          <cell r="J28">
            <v>0.47</v>
          </cell>
          <cell r="K28">
            <v>1.3</v>
          </cell>
          <cell r="L28">
            <v>0.39</v>
          </cell>
          <cell r="M28">
            <v>0.21000000000000002</v>
          </cell>
          <cell r="N28">
            <v>0.12000000000000001</v>
          </cell>
          <cell r="O28">
            <v>1.1000000000000001</v>
          </cell>
          <cell r="P28">
            <v>0.61</v>
          </cell>
          <cell r="Q28">
            <v>0.49</v>
          </cell>
          <cell r="R28">
            <v>0.13</v>
          </cell>
          <cell r="S28">
            <v>0.24000000000000002</v>
          </cell>
          <cell r="T28">
            <v>0.43999999999999995</v>
          </cell>
          <cell r="U28">
            <v>0.4</v>
          </cell>
          <cell r="V28">
            <v>0.72</v>
          </cell>
          <cell r="W28">
            <v>0.11</v>
          </cell>
          <cell r="X28">
            <v>0.48000000000000004</v>
          </cell>
          <cell r="Y28">
            <v>0.26</v>
          </cell>
          <cell r="Z28">
            <v>0.4</v>
          </cell>
          <cell r="AA28">
            <v>0.59000000000000008</v>
          </cell>
          <cell r="AB28">
            <v>0.33</v>
          </cell>
          <cell r="AC28">
            <v>0.55000000000000004</v>
          </cell>
          <cell r="AD28">
            <v>0</v>
          </cell>
        </row>
        <row r="29">
          <cell r="G29">
            <v>1.24</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row>
        <row r="30">
          <cell r="G30">
            <v>1.83</v>
          </cell>
          <cell r="H30">
            <v>0.16</v>
          </cell>
          <cell r="I30">
            <v>3.7600000000000002</v>
          </cell>
          <cell r="J30">
            <v>0.19</v>
          </cell>
          <cell r="K30">
            <v>0.2</v>
          </cell>
          <cell r="L30">
            <v>0.36</v>
          </cell>
          <cell r="M30">
            <v>0.14000000000000001</v>
          </cell>
          <cell r="N30">
            <v>0.28000000000000003</v>
          </cell>
          <cell r="O30">
            <v>0.14000000000000001</v>
          </cell>
          <cell r="P30">
            <v>0.24</v>
          </cell>
          <cell r="Q30">
            <v>0.12</v>
          </cell>
          <cell r="R30">
            <v>0.24000000000000002</v>
          </cell>
          <cell r="S30">
            <v>0.31000000000000005</v>
          </cell>
          <cell r="T30">
            <v>0.33</v>
          </cell>
          <cell r="U30">
            <v>9.9999999999999992E-2</v>
          </cell>
          <cell r="V30">
            <v>0.42</v>
          </cell>
          <cell r="W30">
            <v>0.17</v>
          </cell>
          <cell r="X30">
            <v>0.30000000000000004</v>
          </cell>
          <cell r="Y30">
            <v>0.44000000000000006</v>
          </cell>
          <cell r="Z30">
            <v>0.24</v>
          </cell>
          <cell r="AA30">
            <v>0.25</v>
          </cell>
          <cell r="AB30">
            <v>0.16999999999999998</v>
          </cell>
          <cell r="AC30">
            <v>0.14000000000000001</v>
          </cell>
          <cell r="AD30">
            <v>0</v>
          </cell>
        </row>
        <row r="31">
          <cell r="G31">
            <v>12.16</v>
          </cell>
          <cell r="H31">
            <v>1.5899999999999999</v>
          </cell>
          <cell r="I31">
            <v>2.56</v>
          </cell>
          <cell r="J31">
            <v>1.86</v>
          </cell>
          <cell r="K31">
            <v>7.1</v>
          </cell>
          <cell r="L31">
            <v>2.1599999999999997</v>
          </cell>
          <cell r="M31">
            <v>2.25</v>
          </cell>
          <cell r="N31">
            <v>2.0999999999999996</v>
          </cell>
          <cell r="O31">
            <v>5.1300000000000008</v>
          </cell>
          <cell r="P31">
            <v>1.6800000000000002</v>
          </cell>
          <cell r="Q31">
            <v>1.99</v>
          </cell>
          <cell r="R31">
            <v>20.69</v>
          </cell>
          <cell r="S31">
            <v>1.81</v>
          </cell>
          <cell r="T31">
            <v>2.17</v>
          </cell>
          <cell r="U31">
            <v>2.4899999999999998</v>
          </cell>
          <cell r="V31">
            <v>5.09</v>
          </cell>
          <cell r="W31">
            <v>1.03</v>
          </cell>
          <cell r="X31">
            <v>4.68</v>
          </cell>
          <cell r="Y31">
            <v>6.2799999999999994</v>
          </cell>
          <cell r="Z31">
            <v>3.6100000000000003</v>
          </cell>
          <cell r="AA31">
            <v>1.1100000000000001</v>
          </cell>
          <cell r="AB31">
            <v>2.6199999999999997</v>
          </cell>
          <cell r="AC31">
            <v>4.6099999999999994</v>
          </cell>
          <cell r="AD31">
            <v>0</v>
          </cell>
        </row>
        <row r="32">
          <cell r="G32">
            <v>11.009999999999998</v>
          </cell>
          <cell r="H32">
            <v>0.79</v>
          </cell>
          <cell r="I32">
            <v>1.43</v>
          </cell>
          <cell r="J32">
            <v>2.5499999999999998</v>
          </cell>
          <cell r="K32">
            <v>90.499999999999986</v>
          </cell>
          <cell r="L32">
            <v>0.72</v>
          </cell>
          <cell r="M32">
            <v>1.2799999999999998</v>
          </cell>
          <cell r="N32">
            <v>0.64</v>
          </cell>
          <cell r="O32">
            <v>2.71</v>
          </cell>
          <cell r="P32">
            <v>1.27</v>
          </cell>
          <cell r="Q32">
            <v>0.82</v>
          </cell>
          <cell r="R32">
            <v>0.5</v>
          </cell>
          <cell r="S32">
            <v>7.08</v>
          </cell>
          <cell r="T32">
            <v>2.5999999999999996</v>
          </cell>
          <cell r="U32">
            <v>2.92</v>
          </cell>
          <cell r="V32">
            <v>1.92</v>
          </cell>
          <cell r="W32">
            <v>2.98</v>
          </cell>
          <cell r="X32">
            <v>3.94</v>
          </cell>
          <cell r="Y32">
            <v>2.31</v>
          </cell>
          <cell r="Z32">
            <v>2.2000000000000002</v>
          </cell>
          <cell r="AA32">
            <v>0.66</v>
          </cell>
          <cell r="AB32">
            <v>1.08</v>
          </cell>
          <cell r="AC32">
            <v>1.69</v>
          </cell>
          <cell r="AD32">
            <v>0</v>
          </cell>
        </row>
        <row r="33">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row>
        <row r="34">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row>
        <row r="35">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row>
        <row r="36">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row>
        <row r="37">
          <cell r="G37">
            <v>7.0000000000000007E-2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row>
        <row r="38">
          <cell r="G38">
            <v>22.993000000000002</v>
          </cell>
          <cell r="H38">
            <v>197.88000000000002</v>
          </cell>
          <cell r="I38">
            <v>177.44</v>
          </cell>
          <cell r="J38">
            <v>92.33</v>
          </cell>
          <cell r="K38">
            <v>437.1</v>
          </cell>
          <cell r="L38">
            <v>0</v>
          </cell>
          <cell r="M38">
            <v>229.44</v>
          </cell>
          <cell r="N38">
            <v>280.67999999999995</v>
          </cell>
          <cell r="O38">
            <v>624.42999999999995</v>
          </cell>
          <cell r="P38">
            <v>23.110000000000003</v>
          </cell>
          <cell r="Q38">
            <v>2.33</v>
          </cell>
          <cell r="R38">
            <v>226.14</v>
          </cell>
          <cell r="S38">
            <v>19.849999999999998</v>
          </cell>
          <cell r="T38">
            <v>11.69</v>
          </cell>
          <cell r="U38">
            <v>1.4</v>
          </cell>
          <cell r="V38">
            <v>559.3900000000001</v>
          </cell>
          <cell r="W38">
            <v>13.200000000000001</v>
          </cell>
          <cell r="X38">
            <v>0.43000000000000005</v>
          </cell>
          <cell r="Y38">
            <v>1.054</v>
          </cell>
          <cell r="Z38">
            <v>15.41</v>
          </cell>
          <cell r="AA38">
            <v>3.9699999999999998</v>
          </cell>
          <cell r="AB38">
            <v>15.77</v>
          </cell>
          <cell r="AC38">
            <v>62.27</v>
          </cell>
          <cell r="AD38">
            <v>0</v>
          </cell>
        </row>
        <row r="39">
          <cell r="G39">
            <v>0</v>
          </cell>
          <cell r="H39">
            <v>0</v>
          </cell>
          <cell r="I39">
            <v>0</v>
          </cell>
          <cell r="J39">
            <v>0</v>
          </cell>
          <cell r="K39">
            <v>332.74000000000007</v>
          </cell>
          <cell r="L39">
            <v>0</v>
          </cell>
          <cell r="M39">
            <v>223.70000000000002</v>
          </cell>
          <cell r="N39">
            <v>175.38</v>
          </cell>
          <cell r="O39">
            <v>617.02</v>
          </cell>
          <cell r="P39">
            <v>0</v>
          </cell>
          <cell r="Q39">
            <v>0</v>
          </cell>
          <cell r="R39">
            <v>0</v>
          </cell>
          <cell r="S39">
            <v>0</v>
          </cell>
          <cell r="T39">
            <v>0</v>
          </cell>
          <cell r="U39">
            <v>0</v>
          </cell>
          <cell r="V39">
            <v>543.92000000000007</v>
          </cell>
          <cell r="W39">
            <v>0</v>
          </cell>
          <cell r="X39">
            <v>0</v>
          </cell>
          <cell r="Y39">
            <v>0</v>
          </cell>
          <cell r="Z39">
            <v>0</v>
          </cell>
          <cell r="AA39">
            <v>0</v>
          </cell>
          <cell r="AB39">
            <v>0</v>
          </cell>
          <cell r="AC39">
            <v>0</v>
          </cell>
          <cell r="AD39">
            <v>0</v>
          </cell>
        </row>
        <row r="40">
          <cell r="G40">
            <v>0</v>
          </cell>
          <cell r="H40">
            <v>50.370000000000005</v>
          </cell>
          <cell r="I40">
            <v>0</v>
          </cell>
          <cell r="J40">
            <v>0</v>
          </cell>
          <cell r="K40">
            <v>84.54</v>
          </cell>
          <cell r="L40">
            <v>0</v>
          </cell>
          <cell r="M40">
            <v>0</v>
          </cell>
          <cell r="N40">
            <v>104.89999999999999</v>
          </cell>
          <cell r="O40">
            <v>0</v>
          </cell>
          <cell r="P40">
            <v>0</v>
          </cell>
          <cell r="Q40">
            <v>0</v>
          </cell>
          <cell r="R40">
            <v>55</v>
          </cell>
          <cell r="S40">
            <v>0</v>
          </cell>
          <cell r="T40">
            <v>0</v>
          </cell>
          <cell r="U40">
            <v>0</v>
          </cell>
          <cell r="V40">
            <v>13.75</v>
          </cell>
          <cell r="W40">
            <v>0</v>
          </cell>
          <cell r="X40">
            <v>0</v>
          </cell>
          <cell r="Y40">
            <v>0</v>
          </cell>
          <cell r="Z40">
            <v>0</v>
          </cell>
          <cell r="AA40">
            <v>0</v>
          </cell>
          <cell r="AB40">
            <v>0</v>
          </cell>
          <cell r="AC40">
            <v>0</v>
          </cell>
          <cell r="AD40">
            <v>0</v>
          </cell>
        </row>
        <row r="41">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row>
        <row r="42">
          <cell r="G42">
            <v>15.3</v>
          </cell>
          <cell r="H42">
            <v>2.75</v>
          </cell>
          <cell r="I42">
            <v>23.700000000000003</v>
          </cell>
          <cell r="J42">
            <v>0.84000000000000008</v>
          </cell>
          <cell r="K42">
            <v>7.339999999999999</v>
          </cell>
          <cell r="L42">
            <v>0</v>
          </cell>
          <cell r="M42">
            <v>2.7900000000000005</v>
          </cell>
          <cell r="N42">
            <v>0.32</v>
          </cell>
          <cell r="O42">
            <v>2.91</v>
          </cell>
          <cell r="P42">
            <v>23.110000000000003</v>
          </cell>
          <cell r="Q42">
            <v>0.03</v>
          </cell>
          <cell r="R42">
            <v>5.65</v>
          </cell>
          <cell r="S42">
            <v>0.23000000000000004</v>
          </cell>
          <cell r="T42">
            <v>0.64</v>
          </cell>
          <cell r="U42">
            <v>0.06</v>
          </cell>
          <cell r="V42">
            <v>1.59</v>
          </cell>
          <cell r="W42">
            <v>0.72</v>
          </cell>
          <cell r="X42">
            <v>0.34</v>
          </cell>
          <cell r="Y42">
            <v>0</v>
          </cell>
          <cell r="Z42">
            <v>0.41</v>
          </cell>
          <cell r="AA42">
            <v>0.01</v>
          </cell>
          <cell r="AB42">
            <v>11.040000000000001</v>
          </cell>
          <cell r="AC42">
            <v>0.22000000000000003</v>
          </cell>
          <cell r="AD42">
            <v>0</v>
          </cell>
        </row>
        <row r="43">
          <cell r="G43">
            <v>1.8029999999999995</v>
          </cell>
          <cell r="H43">
            <v>38.450000000000003</v>
          </cell>
          <cell r="I43">
            <v>27.63</v>
          </cell>
          <cell r="J43">
            <v>5.4799999999999995</v>
          </cell>
          <cell r="K43">
            <v>7.58</v>
          </cell>
          <cell r="L43">
            <v>0</v>
          </cell>
          <cell r="M43">
            <v>2.95</v>
          </cell>
          <cell r="N43">
            <v>0.03</v>
          </cell>
          <cell r="O43">
            <v>3</v>
          </cell>
          <cell r="P43">
            <v>0</v>
          </cell>
          <cell r="Q43">
            <v>0.8</v>
          </cell>
          <cell r="R43">
            <v>30.48</v>
          </cell>
          <cell r="S43">
            <v>9.0499999999999989</v>
          </cell>
          <cell r="T43">
            <v>3.13</v>
          </cell>
          <cell r="U43">
            <v>0.91999999999999993</v>
          </cell>
          <cell r="V43">
            <v>0.08</v>
          </cell>
          <cell r="W43">
            <v>0.6</v>
          </cell>
          <cell r="X43">
            <v>0.09</v>
          </cell>
          <cell r="Y43">
            <v>0.82399999999999995</v>
          </cell>
          <cell r="Z43">
            <v>0.79999999999999993</v>
          </cell>
          <cell r="AA43">
            <v>3.96</v>
          </cell>
          <cell r="AB43">
            <v>0.12</v>
          </cell>
          <cell r="AC43">
            <v>2.52</v>
          </cell>
          <cell r="AD43">
            <v>0</v>
          </cell>
        </row>
        <row r="44">
          <cell r="G44">
            <v>5.8900000000000006</v>
          </cell>
          <cell r="H44">
            <v>106.31000000000002</v>
          </cell>
          <cell r="I44">
            <v>126.10999999999999</v>
          </cell>
          <cell r="J44">
            <v>86.01</v>
          </cell>
          <cell r="K44">
            <v>4.9000000000000004</v>
          </cell>
          <cell r="L44">
            <v>0</v>
          </cell>
          <cell r="M44">
            <v>0</v>
          </cell>
          <cell r="N44">
            <v>0.05</v>
          </cell>
          <cell r="O44">
            <v>1.5</v>
          </cell>
          <cell r="P44">
            <v>0</v>
          </cell>
          <cell r="Q44">
            <v>1.5</v>
          </cell>
          <cell r="R44">
            <v>135.01</v>
          </cell>
          <cell r="S44">
            <v>10.569999999999999</v>
          </cell>
          <cell r="T44">
            <v>7.92</v>
          </cell>
          <cell r="U44">
            <v>0.42</v>
          </cell>
          <cell r="V44">
            <v>0.05</v>
          </cell>
          <cell r="W44">
            <v>11.88</v>
          </cell>
          <cell r="X44">
            <v>0</v>
          </cell>
          <cell r="Y44">
            <v>0.23</v>
          </cell>
          <cell r="Z44">
            <v>14.2</v>
          </cell>
          <cell r="AA44">
            <v>0</v>
          </cell>
          <cell r="AB44">
            <v>4.6099999999999994</v>
          </cell>
          <cell r="AC44">
            <v>59.53</v>
          </cell>
          <cell r="AD44">
            <v>0</v>
          </cell>
        </row>
        <row r="45">
          <cell r="G45">
            <v>144.89074000000002</v>
          </cell>
          <cell r="H45">
            <v>633.9899999999999</v>
          </cell>
          <cell r="I45">
            <v>140.02000000000001</v>
          </cell>
          <cell r="J45">
            <v>66.609999999999985</v>
          </cell>
          <cell r="K45">
            <v>201.15000000000006</v>
          </cell>
          <cell r="L45">
            <v>46.78</v>
          </cell>
          <cell r="M45">
            <v>142.19</v>
          </cell>
          <cell r="N45">
            <v>152.05000000000001</v>
          </cell>
          <cell r="O45">
            <v>190.31000000000003</v>
          </cell>
          <cell r="P45">
            <v>151.5</v>
          </cell>
          <cell r="Q45">
            <v>82.85</v>
          </cell>
          <cell r="R45">
            <v>122.14000000000001</v>
          </cell>
          <cell r="S45">
            <v>58.400000000000006</v>
          </cell>
          <cell r="T45">
            <v>50.370000000000005</v>
          </cell>
          <cell r="U45">
            <v>79.203999999999994</v>
          </cell>
          <cell r="V45">
            <v>164.68000000000004</v>
          </cell>
          <cell r="W45">
            <v>59.62</v>
          </cell>
          <cell r="X45">
            <v>102.28</v>
          </cell>
          <cell r="Y45">
            <v>145.14000000000001</v>
          </cell>
          <cell r="Z45">
            <v>86.419999999999987</v>
          </cell>
          <cell r="AA45">
            <v>41.36</v>
          </cell>
          <cell r="AB45">
            <v>53.190000000000019</v>
          </cell>
          <cell r="AC45">
            <v>44.819999999999993</v>
          </cell>
          <cell r="AD45">
            <v>0</v>
          </cell>
        </row>
        <row r="46">
          <cell r="G46">
            <v>116.46244000000002</v>
          </cell>
          <cell r="H46">
            <v>106.88</v>
          </cell>
          <cell r="I46">
            <v>121.5</v>
          </cell>
          <cell r="J46">
            <v>57.86</v>
          </cell>
          <cell r="K46">
            <v>182.22000000000003</v>
          </cell>
          <cell r="L46">
            <v>33.81</v>
          </cell>
          <cell r="M46">
            <v>101.88</v>
          </cell>
          <cell r="N46">
            <v>138.06</v>
          </cell>
          <cell r="O46">
            <v>168.05</v>
          </cell>
          <cell r="P46">
            <v>57.059999999999988</v>
          </cell>
          <cell r="Q46">
            <v>73.56</v>
          </cell>
          <cell r="R46">
            <v>112.06000000000002</v>
          </cell>
          <cell r="S46">
            <v>49.92</v>
          </cell>
          <cell r="T46">
            <v>42.550000000000004</v>
          </cell>
          <cell r="U46">
            <v>62.91</v>
          </cell>
          <cell r="V46">
            <v>148.38000000000002</v>
          </cell>
          <cell r="W46">
            <v>48.089999999999996</v>
          </cell>
          <cell r="X46">
            <v>88.039999999999992</v>
          </cell>
          <cell r="Y46">
            <v>118.26</v>
          </cell>
          <cell r="Z46">
            <v>69.359999999999985</v>
          </cell>
          <cell r="AA46">
            <v>32</v>
          </cell>
          <cell r="AB46">
            <v>36.140000000000008</v>
          </cell>
          <cell r="AC46">
            <v>36.559999999999995</v>
          </cell>
          <cell r="AD46">
            <v>0</v>
          </cell>
        </row>
        <row r="47">
          <cell r="G47">
            <v>2.0300000000000002</v>
          </cell>
          <cell r="H47">
            <v>1.9700000000000002</v>
          </cell>
          <cell r="I47">
            <v>9.4899999999999984</v>
          </cell>
          <cell r="J47">
            <v>6.6</v>
          </cell>
          <cell r="K47">
            <v>2.5100000000000002</v>
          </cell>
          <cell r="L47">
            <v>11.91</v>
          </cell>
          <cell r="M47">
            <v>5.96</v>
          </cell>
          <cell r="N47">
            <v>7.54</v>
          </cell>
          <cell r="O47">
            <v>3.9099999999999993</v>
          </cell>
          <cell r="P47">
            <v>7.53</v>
          </cell>
          <cell r="Q47">
            <v>1.49</v>
          </cell>
          <cell r="R47">
            <v>7.66</v>
          </cell>
          <cell r="S47">
            <v>7.39</v>
          </cell>
          <cell r="T47">
            <v>7.4</v>
          </cell>
          <cell r="U47">
            <v>14.88</v>
          </cell>
          <cell r="V47">
            <v>8</v>
          </cell>
          <cell r="W47">
            <v>10.81</v>
          </cell>
          <cell r="X47">
            <v>12.440000000000001</v>
          </cell>
          <cell r="Y47">
            <v>22.2</v>
          </cell>
          <cell r="Z47">
            <v>15.13</v>
          </cell>
          <cell r="AA47">
            <v>6.16</v>
          </cell>
          <cell r="AB47">
            <v>12.06</v>
          </cell>
          <cell r="AC47">
            <v>6.87</v>
          </cell>
          <cell r="AD47">
            <v>0</v>
          </cell>
        </row>
        <row r="48">
          <cell r="G48">
            <v>0</v>
          </cell>
          <cell r="H48">
            <v>0</v>
          </cell>
          <cell r="I48">
            <v>0</v>
          </cell>
          <cell r="J48">
            <v>0</v>
          </cell>
          <cell r="K48">
            <v>0.33</v>
          </cell>
          <cell r="L48">
            <v>0</v>
          </cell>
          <cell r="M48">
            <v>0</v>
          </cell>
          <cell r="N48">
            <v>0.16</v>
          </cell>
          <cell r="O48">
            <v>0.45</v>
          </cell>
          <cell r="P48">
            <v>0</v>
          </cell>
          <cell r="Q48">
            <v>0</v>
          </cell>
          <cell r="R48">
            <v>0.5</v>
          </cell>
          <cell r="S48">
            <v>0</v>
          </cell>
          <cell r="T48">
            <v>0</v>
          </cell>
          <cell r="U48">
            <v>4.3999999999999997E-2</v>
          </cell>
          <cell r="V48">
            <v>0</v>
          </cell>
          <cell r="W48">
            <v>0</v>
          </cell>
          <cell r="X48">
            <v>0.02</v>
          </cell>
          <cell r="Y48">
            <v>0</v>
          </cell>
          <cell r="Z48">
            <v>0.13</v>
          </cell>
          <cell r="AA48">
            <v>0.04</v>
          </cell>
          <cell r="AB48">
            <v>0.09</v>
          </cell>
          <cell r="AC48">
            <v>0</v>
          </cell>
          <cell r="AD48">
            <v>0</v>
          </cell>
        </row>
        <row r="49">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row>
        <row r="50">
          <cell r="G50">
            <v>0.04</v>
          </cell>
          <cell r="H50">
            <v>520.91</v>
          </cell>
          <cell r="I50">
            <v>0</v>
          </cell>
          <cell r="J50">
            <v>0</v>
          </cell>
          <cell r="K50">
            <v>0.4</v>
          </cell>
          <cell r="L50">
            <v>0</v>
          </cell>
          <cell r="M50">
            <v>0</v>
          </cell>
          <cell r="N50">
            <v>0</v>
          </cell>
          <cell r="O50">
            <v>0</v>
          </cell>
          <cell r="P50">
            <v>84.86</v>
          </cell>
          <cell r="Q50">
            <v>0</v>
          </cell>
          <cell r="R50">
            <v>0</v>
          </cell>
          <cell r="S50">
            <v>0</v>
          </cell>
          <cell r="T50">
            <v>0</v>
          </cell>
          <cell r="U50">
            <v>0</v>
          </cell>
          <cell r="V50">
            <v>0.55000000000000004</v>
          </cell>
          <cell r="W50">
            <v>0</v>
          </cell>
          <cell r="X50">
            <v>0</v>
          </cell>
          <cell r="Y50">
            <v>0.16</v>
          </cell>
          <cell r="Z50">
            <v>0</v>
          </cell>
          <cell r="AA50">
            <v>1.81</v>
          </cell>
          <cell r="AB50">
            <v>0.43999999999999995</v>
          </cell>
          <cell r="AC50">
            <v>0</v>
          </cell>
          <cell r="AD50">
            <v>0</v>
          </cell>
        </row>
        <row r="51">
          <cell r="G51">
            <v>2.27</v>
          </cell>
          <cell r="H51">
            <v>0</v>
          </cell>
          <cell r="I51">
            <v>0</v>
          </cell>
          <cell r="J51">
            <v>0</v>
          </cell>
          <cell r="K51">
            <v>0.32999999999999996</v>
          </cell>
          <cell r="L51">
            <v>0</v>
          </cell>
          <cell r="M51">
            <v>5.4</v>
          </cell>
          <cell r="N51">
            <v>4.55</v>
          </cell>
          <cell r="O51">
            <v>15.02</v>
          </cell>
          <cell r="P51">
            <v>0</v>
          </cell>
          <cell r="Q51">
            <v>5</v>
          </cell>
          <cell r="R51">
            <v>0</v>
          </cell>
          <cell r="S51">
            <v>0</v>
          </cell>
          <cell r="T51">
            <v>0</v>
          </cell>
          <cell r="U51">
            <v>0</v>
          </cell>
          <cell r="V51">
            <v>3.39</v>
          </cell>
          <cell r="W51">
            <v>0</v>
          </cell>
          <cell r="X51">
            <v>0</v>
          </cell>
          <cell r="Y51">
            <v>0</v>
          </cell>
          <cell r="Z51">
            <v>0</v>
          </cell>
          <cell r="AA51">
            <v>0</v>
          </cell>
          <cell r="AB51">
            <v>2.74</v>
          </cell>
          <cell r="AC51">
            <v>0</v>
          </cell>
          <cell r="AD51">
            <v>0</v>
          </cell>
        </row>
        <row r="52">
          <cell r="G52">
            <v>14.828300000000002</v>
          </cell>
          <cell r="H52">
            <v>1.17</v>
          </cell>
          <cell r="I52">
            <v>2.6</v>
          </cell>
          <cell r="J52">
            <v>0.27</v>
          </cell>
          <cell r="K52">
            <v>0.78</v>
          </cell>
          <cell r="L52">
            <v>0.19</v>
          </cell>
          <cell r="M52">
            <v>28.36</v>
          </cell>
          <cell r="N52">
            <v>0.4</v>
          </cell>
          <cell r="O52">
            <v>1.3599999999999999</v>
          </cell>
          <cell r="P52">
            <v>0.25</v>
          </cell>
          <cell r="Q52">
            <v>1.57</v>
          </cell>
          <cell r="R52">
            <v>0.5</v>
          </cell>
          <cell r="S52">
            <v>0.29000000000000004</v>
          </cell>
          <cell r="T52">
            <v>0.28000000000000003</v>
          </cell>
          <cell r="U52">
            <v>0.21</v>
          </cell>
          <cell r="V52">
            <v>0.44999999999999996</v>
          </cell>
          <cell r="W52">
            <v>0.27</v>
          </cell>
          <cell r="X52">
            <v>0.29000000000000004</v>
          </cell>
          <cell r="Y52">
            <v>0.42</v>
          </cell>
          <cell r="Z52">
            <v>0.28000000000000003</v>
          </cell>
          <cell r="AA52">
            <v>0.26</v>
          </cell>
          <cell r="AB52">
            <v>0.34</v>
          </cell>
          <cell r="AC52">
            <v>0.31</v>
          </cell>
          <cell r="AD52">
            <v>0</v>
          </cell>
        </row>
        <row r="53">
          <cell r="G53">
            <v>0.21</v>
          </cell>
          <cell r="H53">
            <v>0.05</v>
          </cell>
          <cell r="I53">
            <v>0.1</v>
          </cell>
          <cell r="J53">
            <v>0.02</v>
          </cell>
          <cell r="K53">
            <v>0.06</v>
          </cell>
          <cell r="L53">
            <v>0.02</v>
          </cell>
          <cell r="M53">
            <v>0.08</v>
          </cell>
          <cell r="N53">
            <v>0.03</v>
          </cell>
          <cell r="O53">
            <v>0.02</v>
          </cell>
          <cell r="P53">
            <v>0.04</v>
          </cell>
          <cell r="Q53">
            <v>0.02</v>
          </cell>
          <cell r="R53">
            <v>6.0000000000000005E-2</v>
          </cell>
          <cell r="S53">
            <v>0.02</v>
          </cell>
          <cell r="T53">
            <v>0.05</v>
          </cell>
          <cell r="U53">
            <v>0.05</v>
          </cell>
          <cell r="V53">
            <v>0.02</v>
          </cell>
          <cell r="W53">
            <v>0.05</v>
          </cell>
          <cell r="X53">
            <v>0.04</v>
          </cell>
          <cell r="Y53">
            <v>0.05</v>
          </cell>
          <cell r="Z53">
            <v>0.04</v>
          </cell>
          <cell r="AA53">
            <v>0.06</v>
          </cell>
          <cell r="AB53">
            <v>9.0000000000000011E-2</v>
          </cell>
          <cell r="AC53">
            <v>0.12000000000000001</v>
          </cell>
          <cell r="AD53">
            <v>0</v>
          </cell>
        </row>
        <row r="54">
          <cell r="G54">
            <v>1.98</v>
          </cell>
          <cell r="H54">
            <v>0.99</v>
          </cell>
          <cell r="I54">
            <v>0</v>
          </cell>
          <cell r="J54">
            <v>0.25</v>
          </cell>
          <cell r="K54">
            <v>0.18</v>
          </cell>
          <cell r="L54">
            <v>0.68</v>
          </cell>
          <cell r="M54">
            <v>0</v>
          </cell>
          <cell r="N54">
            <v>0</v>
          </cell>
          <cell r="O54">
            <v>0</v>
          </cell>
          <cell r="P54">
            <v>1.08</v>
          </cell>
          <cell r="Q54">
            <v>0.90000000000000013</v>
          </cell>
          <cell r="R54">
            <v>0</v>
          </cell>
          <cell r="S54">
            <v>0</v>
          </cell>
          <cell r="T54">
            <v>0</v>
          </cell>
          <cell r="U54">
            <v>0.43</v>
          </cell>
          <cell r="V54">
            <v>0.84</v>
          </cell>
          <cell r="W54">
            <v>0</v>
          </cell>
          <cell r="X54">
            <v>0.44</v>
          </cell>
          <cell r="Y54">
            <v>1.4000000000000001</v>
          </cell>
          <cell r="Z54">
            <v>0.58000000000000007</v>
          </cell>
          <cell r="AA54">
            <v>0.71</v>
          </cell>
          <cell r="AB54">
            <v>0.78</v>
          </cell>
          <cell r="AC54">
            <v>0.42000000000000004</v>
          </cell>
          <cell r="AD54">
            <v>0</v>
          </cell>
        </row>
        <row r="55">
          <cell r="G55">
            <v>7.07</v>
          </cell>
          <cell r="H55">
            <v>2.0199999999999996</v>
          </cell>
          <cell r="I55">
            <v>6.33</v>
          </cell>
          <cell r="J55">
            <v>1.6099999999999999</v>
          </cell>
          <cell r="K55">
            <v>14.339999999999998</v>
          </cell>
          <cell r="L55">
            <v>0.17</v>
          </cell>
          <cell r="M55">
            <v>0.51</v>
          </cell>
          <cell r="N55">
            <v>1.31</v>
          </cell>
          <cell r="O55">
            <v>1.5</v>
          </cell>
          <cell r="P55">
            <v>0.68</v>
          </cell>
          <cell r="Q55">
            <v>0.31</v>
          </cell>
          <cell r="R55">
            <v>1.3599999999999999</v>
          </cell>
          <cell r="S55">
            <v>0.78</v>
          </cell>
          <cell r="T55">
            <v>0.09</v>
          </cell>
          <cell r="U55">
            <v>0.68</v>
          </cell>
          <cell r="V55">
            <v>3.05</v>
          </cell>
          <cell r="W55">
            <v>0.4</v>
          </cell>
          <cell r="X55">
            <v>1.01</v>
          </cell>
          <cell r="Y55">
            <v>2.6499999999999995</v>
          </cell>
          <cell r="Z55">
            <v>0.9</v>
          </cell>
          <cell r="AA55">
            <v>0.32</v>
          </cell>
          <cell r="AB55">
            <v>0.51</v>
          </cell>
          <cell r="AC55">
            <v>0.54</v>
          </cell>
          <cell r="AD55">
            <v>0</v>
          </cell>
        </row>
        <row r="56">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row>
        <row r="57">
          <cell r="G57">
            <v>0.21000000000000002</v>
          </cell>
          <cell r="H57">
            <v>4.7300000000000004</v>
          </cell>
          <cell r="I57">
            <v>1.1600000000000001</v>
          </cell>
          <cell r="J57">
            <v>0.6</v>
          </cell>
          <cell r="K57">
            <v>0.54</v>
          </cell>
          <cell r="L57">
            <v>0.08</v>
          </cell>
          <cell r="M57">
            <v>1.76</v>
          </cell>
          <cell r="N57">
            <v>0.23</v>
          </cell>
          <cell r="O57">
            <v>2.04</v>
          </cell>
          <cell r="P57">
            <v>1.06</v>
          </cell>
          <cell r="Q57">
            <v>1.43</v>
          </cell>
          <cell r="R57">
            <v>1.9</v>
          </cell>
          <cell r="S57">
            <v>0.99</v>
          </cell>
          <cell r="T57">
            <v>0.49</v>
          </cell>
          <cell r="U57">
            <v>0.19</v>
          </cell>
          <cell r="V57">
            <v>6.52</v>
          </cell>
          <cell r="W57">
            <v>1.06</v>
          </cell>
          <cell r="X57">
            <v>0.4</v>
          </cell>
          <cell r="Y57">
            <v>0.84</v>
          </cell>
          <cell r="Z57">
            <v>0.3</v>
          </cell>
          <cell r="AA57">
            <v>0.3</v>
          </cell>
          <cell r="AB57">
            <v>0.6</v>
          </cell>
          <cell r="AC57">
            <v>1</v>
          </cell>
          <cell r="AD57">
            <v>0</v>
          </cell>
        </row>
        <row r="58">
          <cell r="G58">
            <v>8.41</v>
          </cell>
          <cell r="H58">
            <v>1.0900000000000001</v>
          </cell>
          <cell r="I58">
            <v>9.56</v>
          </cell>
          <cell r="J58">
            <v>3.73</v>
          </cell>
          <cell r="K58">
            <v>4.3599999999999994</v>
          </cell>
          <cell r="L58">
            <v>1.63</v>
          </cell>
          <cell r="M58">
            <v>2.6599999999999997</v>
          </cell>
          <cell r="N58">
            <v>12.2</v>
          </cell>
          <cell r="O58">
            <v>15.440000000000001</v>
          </cell>
          <cell r="P58">
            <v>4.51</v>
          </cell>
          <cell r="Q58">
            <v>0.27</v>
          </cell>
          <cell r="R58">
            <v>3.39</v>
          </cell>
          <cell r="S58">
            <v>2.33</v>
          </cell>
          <cell r="T58">
            <v>1.58</v>
          </cell>
          <cell r="U58">
            <v>5.9</v>
          </cell>
          <cell r="V58">
            <v>8.629999999999999</v>
          </cell>
          <cell r="W58">
            <v>0.13</v>
          </cell>
          <cell r="X58">
            <v>2.81</v>
          </cell>
          <cell r="Y58">
            <v>2.9400000000000004</v>
          </cell>
          <cell r="Z58">
            <v>3.15</v>
          </cell>
          <cell r="AA58">
            <v>0.7</v>
          </cell>
          <cell r="AB58">
            <v>2.4700000000000002</v>
          </cell>
          <cell r="AC58">
            <v>1.69</v>
          </cell>
          <cell r="AD58">
            <v>0</v>
          </cell>
        </row>
        <row r="59">
          <cell r="G59">
            <v>55.239999999999995</v>
          </cell>
          <cell r="H59">
            <v>35.340000000000003</v>
          </cell>
          <cell r="I59">
            <v>56.870000000000005</v>
          </cell>
          <cell r="J59">
            <v>39.54</v>
          </cell>
          <cell r="K59">
            <v>33.870000000000005</v>
          </cell>
          <cell r="L59">
            <v>44.14</v>
          </cell>
          <cell r="M59">
            <v>67.779999999999987</v>
          </cell>
          <cell r="N59">
            <v>40.290000000000006</v>
          </cell>
          <cell r="O59">
            <v>63.68</v>
          </cell>
          <cell r="P59">
            <v>53.769999999999996</v>
          </cell>
          <cell r="Q59">
            <v>50.12</v>
          </cell>
          <cell r="R59">
            <v>16.03</v>
          </cell>
          <cell r="S59">
            <v>71.670000000000016</v>
          </cell>
          <cell r="T59">
            <v>62.28</v>
          </cell>
          <cell r="U59">
            <v>78.790000000000006</v>
          </cell>
          <cell r="V59">
            <v>11.670000000000007</v>
          </cell>
          <cell r="W59">
            <v>14.99</v>
          </cell>
          <cell r="X59">
            <v>64.400000000000006</v>
          </cell>
          <cell r="Y59">
            <v>47.6</v>
          </cell>
          <cell r="Z59">
            <v>54.170000000000009</v>
          </cell>
          <cell r="AA59">
            <v>45.5</v>
          </cell>
          <cell r="AB59">
            <v>62.25</v>
          </cell>
          <cell r="AC59">
            <v>78.44</v>
          </cell>
          <cell r="AD59">
            <v>0</v>
          </cell>
        </row>
        <row r="60">
          <cell r="G60">
            <v>4.04</v>
          </cell>
          <cell r="H60">
            <v>1</v>
          </cell>
          <cell r="I60">
            <v>11.819999999999999</v>
          </cell>
          <cell r="J60">
            <v>30.8</v>
          </cell>
          <cell r="K60">
            <v>11.17</v>
          </cell>
          <cell r="L60">
            <v>0</v>
          </cell>
          <cell r="M60">
            <v>3.07</v>
          </cell>
          <cell r="N60">
            <v>13.549999999999999</v>
          </cell>
          <cell r="O60">
            <v>8.1700000000000017</v>
          </cell>
          <cell r="P60">
            <v>10.27</v>
          </cell>
          <cell r="Q60">
            <v>0</v>
          </cell>
          <cell r="R60">
            <v>0</v>
          </cell>
          <cell r="S60">
            <v>7.29</v>
          </cell>
          <cell r="T60">
            <v>0.4</v>
          </cell>
          <cell r="U60">
            <v>15.700000000000001</v>
          </cell>
          <cell r="V60">
            <v>7.0600000000000005</v>
          </cell>
          <cell r="W60">
            <v>0.36</v>
          </cell>
          <cell r="X60">
            <v>22.18</v>
          </cell>
          <cell r="Y60">
            <v>13</v>
          </cell>
          <cell r="Z60">
            <v>3.77</v>
          </cell>
          <cell r="AA60">
            <v>0.3</v>
          </cell>
          <cell r="AB60">
            <v>12.68</v>
          </cell>
          <cell r="AC60">
            <v>16.39</v>
          </cell>
          <cell r="AD60">
            <v>0</v>
          </cell>
        </row>
        <row r="61">
          <cell r="G61">
            <v>51.199999999999996</v>
          </cell>
          <cell r="H61">
            <v>34.340000000000003</v>
          </cell>
          <cell r="I61">
            <v>45.050000000000004</v>
          </cell>
          <cell r="J61">
            <v>8.74</v>
          </cell>
          <cell r="K61">
            <v>22.700000000000003</v>
          </cell>
          <cell r="L61">
            <v>44.14</v>
          </cell>
          <cell r="M61">
            <v>64.709999999999994</v>
          </cell>
          <cell r="N61">
            <v>26.740000000000006</v>
          </cell>
          <cell r="O61">
            <v>55.51</v>
          </cell>
          <cell r="P61">
            <v>43.5</v>
          </cell>
          <cell r="Q61">
            <v>50.12</v>
          </cell>
          <cell r="R61">
            <v>16.03</v>
          </cell>
          <cell r="S61">
            <v>64.38000000000001</v>
          </cell>
          <cell r="T61">
            <v>61.88</v>
          </cell>
          <cell r="U61">
            <v>63.09</v>
          </cell>
          <cell r="V61">
            <v>4.6100000000000065</v>
          </cell>
          <cell r="W61">
            <v>14.63</v>
          </cell>
          <cell r="X61">
            <v>42.22</v>
          </cell>
          <cell r="Y61">
            <v>34.6</v>
          </cell>
          <cell r="Z61">
            <v>50.400000000000006</v>
          </cell>
          <cell r="AA61">
            <v>45.2</v>
          </cell>
          <cell r="AB61">
            <v>49.57</v>
          </cell>
          <cell r="AC61">
            <v>62.050000000000004</v>
          </cell>
          <cell r="AD61">
            <v>0</v>
          </cell>
        </row>
        <row r="62">
          <cell r="G62">
            <v>4.41</v>
          </cell>
          <cell r="H62">
            <v>8.43</v>
          </cell>
          <cell r="I62">
            <v>2.4899999999999998</v>
          </cell>
          <cell r="J62">
            <v>0.3</v>
          </cell>
          <cell r="K62">
            <v>34.24</v>
          </cell>
          <cell r="L62">
            <v>0</v>
          </cell>
          <cell r="M62">
            <v>1</v>
          </cell>
          <cell r="N62">
            <v>4.4399999999999995</v>
          </cell>
          <cell r="O62">
            <v>2.9100000000000006</v>
          </cell>
          <cell r="P62">
            <v>0</v>
          </cell>
          <cell r="Q62">
            <v>0.52</v>
          </cell>
          <cell r="R62">
            <v>2.5499999999999998</v>
          </cell>
          <cell r="S62">
            <v>0</v>
          </cell>
          <cell r="T62">
            <v>0</v>
          </cell>
          <cell r="U62">
            <v>0.8</v>
          </cell>
          <cell r="V62">
            <v>2.9000000000000004</v>
          </cell>
          <cell r="W62">
            <v>0.9</v>
          </cell>
          <cell r="X62">
            <v>0</v>
          </cell>
          <cell r="Y62">
            <v>0.03</v>
          </cell>
          <cell r="Z62">
            <v>0.45</v>
          </cell>
          <cell r="AA62">
            <v>0</v>
          </cell>
          <cell r="AB62">
            <v>0.45</v>
          </cell>
          <cell r="AC62">
            <v>0</v>
          </cell>
          <cell r="AD62">
            <v>0</v>
          </cell>
        </row>
        <row r="63">
          <cell r="G63">
            <v>-0.77110000000000012</v>
          </cell>
          <cell r="H63">
            <v>2.83</v>
          </cell>
          <cell r="I63">
            <v>155.31</v>
          </cell>
          <cell r="J63">
            <v>203.00999999999996</v>
          </cell>
          <cell r="K63">
            <v>0.14000000000000001</v>
          </cell>
          <cell r="L63">
            <v>146.47999999999999</v>
          </cell>
          <cell r="M63">
            <v>336.94000000000005</v>
          </cell>
          <cell r="N63">
            <v>24.39</v>
          </cell>
          <cell r="O63">
            <v>7.87</v>
          </cell>
          <cell r="P63">
            <v>2.5700000000000038</v>
          </cell>
          <cell r="Q63">
            <v>0</v>
          </cell>
          <cell r="R63">
            <v>0.11</v>
          </cell>
          <cell r="S63">
            <v>584.27</v>
          </cell>
          <cell r="T63">
            <v>243.43</v>
          </cell>
          <cell r="U63">
            <v>1288.23</v>
          </cell>
          <cell r="V63">
            <v>3.6500000000000004</v>
          </cell>
          <cell r="W63">
            <v>671.52</v>
          </cell>
          <cell r="X63">
            <v>335.45</v>
          </cell>
          <cell r="Y63">
            <v>22.259999999999998</v>
          </cell>
          <cell r="Z63">
            <v>1629.4500000000003</v>
          </cell>
          <cell r="AA63">
            <v>2498.4299999999998</v>
          </cell>
          <cell r="AB63">
            <v>2206.3600000000006</v>
          </cell>
          <cell r="AC63">
            <v>1495.96</v>
          </cell>
          <cell r="AD63">
            <v>0</v>
          </cell>
        </row>
        <row r="64">
          <cell r="G64">
            <v>0.46</v>
          </cell>
          <cell r="H64">
            <v>0</v>
          </cell>
          <cell r="I64">
            <v>0</v>
          </cell>
          <cell r="J64">
            <v>1.04</v>
          </cell>
          <cell r="K64">
            <v>0</v>
          </cell>
          <cell r="L64">
            <v>0.23</v>
          </cell>
          <cell r="M64">
            <v>0</v>
          </cell>
          <cell r="N64">
            <v>8.32</v>
          </cell>
          <cell r="O64">
            <v>1.89</v>
          </cell>
          <cell r="P64">
            <v>0</v>
          </cell>
          <cell r="Q64">
            <v>0</v>
          </cell>
          <cell r="R64">
            <v>0.11</v>
          </cell>
          <cell r="S64">
            <v>6.82</v>
          </cell>
          <cell r="T64">
            <v>2.6700000000000004</v>
          </cell>
          <cell r="U64">
            <v>6.53</v>
          </cell>
          <cell r="V64">
            <v>3.6500000000000004</v>
          </cell>
          <cell r="W64">
            <v>6.16</v>
          </cell>
          <cell r="X64">
            <v>9.14</v>
          </cell>
          <cell r="Y64">
            <v>8.18</v>
          </cell>
          <cell r="Z64">
            <v>3.38</v>
          </cell>
          <cell r="AA64">
            <v>1.58</v>
          </cell>
          <cell r="AB64">
            <v>0</v>
          </cell>
          <cell r="AC64">
            <v>0.74</v>
          </cell>
          <cell r="AD64">
            <v>0</v>
          </cell>
        </row>
        <row r="65">
          <cell r="G65">
            <v>0</v>
          </cell>
          <cell r="H65">
            <v>0.29000000000000004</v>
          </cell>
          <cell r="I65">
            <v>0</v>
          </cell>
          <cell r="J65">
            <v>9.09</v>
          </cell>
          <cell r="K65">
            <v>0.14000000000000001</v>
          </cell>
          <cell r="L65">
            <v>0</v>
          </cell>
          <cell r="M65">
            <v>0</v>
          </cell>
          <cell r="N65">
            <v>16.07</v>
          </cell>
          <cell r="O65">
            <v>5.98</v>
          </cell>
          <cell r="P65">
            <v>0</v>
          </cell>
          <cell r="Q65">
            <v>0</v>
          </cell>
          <cell r="R65">
            <v>0</v>
          </cell>
          <cell r="S65">
            <v>9.5</v>
          </cell>
          <cell r="T65">
            <v>6.51</v>
          </cell>
          <cell r="U65">
            <v>0.51</v>
          </cell>
          <cell r="V65">
            <v>0</v>
          </cell>
          <cell r="W65">
            <v>3.19</v>
          </cell>
          <cell r="X65">
            <v>1.69</v>
          </cell>
          <cell r="Y65">
            <v>8.2200000000000006</v>
          </cell>
          <cell r="Z65">
            <v>-0.32000000000000028</v>
          </cell>
          <cell r="AA65">
            <v>0</v>
          </cell>
          <cell r="AB65">
            <v>0</v>
          </cell>
          <cell r="AC65">
            <v>0</v>
          </cell>
          <cell r="AD65">
            <v>0</v>
          </cell>
        </row>
        <row r="66">
          <cell r="G66">
            <v>-1.2311000000000001</v>
          </cell>
          <cell r="H66">
            <v>2.54</v>
          </cell>
          <cell r="I66">
            <v>155.31</v>
          </cell>
          <cell r="J66">
            <v>192.87999999999997</v>
          </cell>
          <cell r="K66">
            <v>0</v>
          </cell>
          <cell r="L66">
            <v>146.25</v>
          </cell>
          <cell r="M66">
            <v>336.94000000000005</v>
          </cell>
          <cell r="N66">
            <v>0</v>
          </cell>
          <cell r="O66">
            <v>0</v>
          </cell>
          <cell r="P66">
            <v>2.5700000000000038</v>
          </cell>
          <cell r="Q66">
            <v>0</v>
          </cell>
          <cell r="R66">
            <v>0</v>
          </cell>
          <cell r="S66">
            <v>567.94999999999993</v>
          </cell>
          <cell r="T66">
            <v>234.25</v>
          </cell>
          <cell r="U66">
            <v>1281.19</v>
          </cell>
          <cell r="V66">
            <v>0</v>
          </cell>
          <cell r="W66">
            <v>662.17</v>
          </cell>
          <cell r="X66">
            <v>324.62</v>
          </cell>
          <cell r="Y66">
            <v>5.86</v>
          </cell>
          <cell r="Z66">
            <v>1626.3900000000003</v>
          </cell>
          <cell r="AA66">
            <v>2496.85</v>
          </cell>
          <cell r="AB66">
            <v>2206.3600000000006</v>
          </cell>
          <cell r="AC66">
            <v>1495.22</v>
          </cell>
          <cell r="AD66">
            <v>0</v>
          </cell>
        </row>
        <row r="67">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row>
      </sheetData>
      <sheetData sheetId="44"/>
      <sheetData sheetId="45"/>
      <sheetData sheetId="46"/>
      <sheetData sheetId="47"/>
      <sheetData sheetId="48"/>
      <sheetData sheetId="49"/>
      <sheetData sheetId="50">
        <row r="3">
          <cell r="A3" t="str">
            <v>HUYỆN HỮU LŨNG - TỈNH LẠNG SƠN</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Điện TP ước năm 2026"/>
      <sheetName val="Điện TP"/>
      <sheetName val="Sheet2"/>
      <sheetName val="Điện TP- các ĐV gửi"/>
      <sheetName val="Điện SX "/>
      <sheetName val="Sheet1"/>
    </sheetNames>
    <sheetDataSet>
      <sheetData sheetId="0" refreshError="1"/>
      <sheetData sheetId="1" refreshError="1"/>
      <sheetData sheetId="2" refreshError="1">
        <row r="2">
          <cell r="E2">
            <v>34.284239999999997</v>
          </cell>
        </row>
        <row r="3">
          <cell r="E3">
            <v>53.262619999999998</v>
          </cell>
        </row>
        <row r="4">
          <cell r="E4">
            <v>145.85040599999999</v>
          </cell>
        </row>
        <row r="5">
          <cell r="E5">
            <v>176.57431</v>
          </cell>
        </row>
        <row r="6">
          <cell r="E6">
            <v>109.518387</v>
          </cell>
        </row>
        <row r="7">
          <cell r="E7">
            <v>49.57</v>
          </cell>
        </row>
        <row r="8">
          <cell r="E8">
            <v>355.01656100000002</v>
          </cell>
        </row>
        <row r="9">
          <cell r="E9">
            <v>98.027246000000005</v>
          </cell>
        </row>
        <row r="10">
          <cell r="E10">
            <v>41.897526999999997</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defaultGridColor="0" view="pageBreakPreview" colorId="0" workbookViewId="0"/>
  </sheetViews>
  <sheetFormatPr defaultRowHeight="15.75"/>
  <sheetData/>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7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5.7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7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7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74"/>
  <sheetViews>
    <sheetView tabSelected="1" zoomScaleNormal="100" workbookViewId="0">
      <pane ySplit="3" topLeftCell="A43" activePane="bottomLeft" state="frozen"/>
      <selection pane="bottomLeft" activeCell="C72" sqref="C72"/>
    </sheetView>
  </sheetViews>
  <sheetFormatPr defaultColWidth="9" defaultRowHeight="15"/>
  <cols>
    <col min="1" max="1" width="4.375" style="50" customWidth="1"/>
    <col min="2" max="2" width="26.75" style="49" customWidth="1"/>
    <col min="3" max="3" width="9.125" style="49" customWidth="1"/>
    <col min="4" max="4" width="8.375" style="49" customWidth="1"/>
    <col min="5" max="5" width="9.375" style="49" customWidth="1"/>
    <col min="6" max="6" width="9.25" style="49" customWidth="1"/>
    <col min="7" max="7" width="9.125" style="49" customWidth="1"/>
    <col min="8" max="8" width="9.25" style="49" customWidth="1"/>
    <col min="9" max="9" width="9.625" style="49" customWidth="1"/>
    <col min="10" max="10" width="9" style="49" customWidth="1"/>
    <col min="11" max="11" width="9.25" style="49" customWidth="1"/>
    <col min="12" max="12" width="9.5" style="49" customWidth="1"/>
    <col min="13" max="13" width="10.125" style="49" bestFit="1" customWidth="1"/>
    <col min="14" max="16384" width="9" style="49"/>
  </cols>
  <sheetData>
    <row r="1" spans="1:12" ht="21" customHeight="1">
      <c r="A1" s="203" t="s">
        <v>425</v>
      </c>
      <c r="B1" s="203"/>
      <c r="C1" s="203"/>
      <c r="D1" s="203"/>
      <c r="E1" s="203"/>
      <c r="F1" s="203"/>
      <c r="G1" s="203"/>
      <c r="H1" s="203"/>
      <c r="I1" s="203"/>
      <c r="J1" s="203"/>
      <c r="K1" s="203"/>
      <c r="L1" s="203"/>
    </row>
    <row r="2" spans="1:12" ht="18.75">
      <c r="A2" s="204" t="s">
        <v>431</v>
      </c>
      <c r="B2" s="204"/>
      <c r="C2" s="204"/>
      <c r="D2" s="204"/>
      <c r="E2" s="204"/>
      <c r="F2" s="204"/>
      <c r="G2" s="204"/>
      <c r="H2" s="204"/>
      <c r="I2" s="204"/>
      <c r="J2" s="204"/>
      <c r="K2" s="204"/>
      <c r="L2" s="204"/>
    </row>
    <row r="3" spans="1:12" s="54" customFormat="1" ht="44.25" customHeight="1">
      <c r="A3" s="51"/>
      <c r="B3" s="52"/>
      <c r="C3" s="52" t="s">
        <v>262</v>
      </c>
      <c r="D3" s="52" t="s">
        <v>340</v>
      </c>
      <c r="E3" s="52" t="s">
        <v>420</v>
      </c>
      <c r="F3" s="53" t="s">
        <v>198</v>
      </c>
      <c r="G3" s="53" t="s">
        <v>199</v>
      </c>
      <c r="H3" s="53" t="s">
        <v>200</v>
      </c>
      <c r="I3" s="53" t="s">
        <v>201</v>
      </c>
      <c r="J3" s="53" t="s">
        <v>202</v>
      </c>
      <c r="K3" s="53" t="s">
        <v>203</v>
      </c>
      <c r="L3" s="53" t="s">
        <v>204</v>
      </c>
    </row>
    <row r="4" spans="1:12" s="58" customFormat="1" ht="15.75">
      <c r="A4" s="127" t="s">
        <v>341</v>
      </c>
      <c r="B4" s="128" t="s">
        <v>428</v>
      </c>
      <c r="C4" s="56"/>
      <c r="D4" s="171"/>
      <c r="E4" s="57"/>
      <c r="F4" s="57"/>
      <c r="G4" s="57"/>
      <c r="H4" s="57"/>
      <c r="I4" s="57"/>
      <c r="J4" s="57"/>
      <c r="K4" s="57"/>
      <c r="L4" s="57"/>
    </row>
    <row r="5" spans="1:12" s="63" customFormat="1" ht="15.75">
      <c r="A5" s="59" t="s">
        <v>300</v>
      </c>
      <c r="B5" s="128" t="s">
        <v>342</v>
      </c>
      <c r="C5" s="61"/>
      <c r="D5" s="172"/>
      <c r="E5" s="62"/>
      <c r="F5" s="62"/>
      <c r="G5" s="62"/>
      <c r="H5" s="62"/>
      <c r="I5" s="62"/>
      <c r="J5" s="62"/>
      <c r="K5" s="62"/>
      <c r="L5" s="62"/>
    </row>
    <row r="6" spans="1:12" ht="31.5">
      <c r="A6" s="201">
        <v>1</v>
      </c>
      <c r="B6" s="64" t="s">
        <v>263</v>
      </c>
      <c r="C6" s="65" t="s">
        <v>285</v>
      </c>
      <c r="D6" s="131" t="s">
        <v>412</v>
      </c>
      <c r="E6" s="66"/>
      <c r="F6" s="66"/>
      <c r="G6" s="66"/>
      <c r="H6" s="66"/>
      <c r="I6" s="66"/>
      <c r="J6" s="66"/>
      <c r="K6" s="66"/>
      <c r="L6" s="66"/>
    </row>
    <row r="7" spans="1:12" ht="15.75">
      <c r="A7" s="201"/>
      <c r="B7" s="67" t="s">
        <v>264</v>
      </c>
      <c r="C7" s="65" t="s">
        <v>285</v>
      </c>
      <c r="D7" s="130" t="s">
        <v>376</v>
      </c>
      <c r="E7" s="66"/>
      <c r="F7" s="118">
        <v>640</v>
      </c>
      <c r="G7" s="118">
        <v>260</v>
      </c>
      <c r="H7" s="118">
        <v>490</v>
      </c>
      <c r="I7" s="118">
        <v>555</v>
      </c>
      <c r="J7" s="118">
        <v>830</v>
      </c>
      <c r="K7" s="118">
        <v>430</v>
      </c>
      <c r="L7" s="118">
        <v>280</v>
      </c>
    </row>
    <row r="8" spans="1:12" ht="15.75">
      <c r="A8" s="201"/>
      <c r="B8" s="67" t="s">
        <v>265</v>
      </c>
      <c r="C8" s="65" t="s">
        <v>285</v>
      </c>
      <c r="D8" s="130" t="s">
        <v>377</v>
      </c>
      <c r="E8" s="66"/>
      <c r="F8" s="118">
        <v>165</v>
      </c>
      <c r="G8" s="118">
        <v>15</v>
      </c>
      <c r="H8" s="118">
        <v>40</v>
      </c>
      <c r="I8" s="118">
        <v>255</v>
      </c>
      <c r="J8" s="118">
        <v>260</v>
      </c>
      <c r="K8" s="118">
        <v>225</v>
      </c>
      <c r="L8" s="118">
        <v>225</v>
      </c>
    </row>
    <row r="9" spans="1:12" ht="15.75">
      <c r="A9" s="201"/>
      <c r="B9" s="64" t="s">
        <v>266</v>
      </c>
      <c r="C9" s="65" t="s">
        <v>269</v>
      </c>
      <c r="D9" s="132" t="s">
        <v>413</v>
      </c>
      <c r="E9" s="66"/>
      <c r="F9" s="118"/>
      <c r="G9" s="118"/>
      <c r="H9" s="118"/>
      <c r="I9" s="118"/>
      <c r="J9" s="118"/>
      <c r="K9" s="118"/>
      <c r="L9" s="118"/>
    </row>
    <row r="10" spans="1:12" ht="15.75">
      <c r="A10" s="201"/>
      <c r="B10" s="67" t="s">
        <v>343</v>
      </c>
      <c r="C10" s="65" t="s">
        <v>269</v>
      </c>
      <c r="D10" s="130" t="s">
        <v>378</v>
      </c>
      <c r="E10" s="66"/>
      <c r="F10" s="118">
        <v>2727</v>
      </c>
      <c r="G10" s="118">
        <v>1110</v>
      </c>
      <c r="H10" s="118">
        <v>2085</v>
      </c>
      <c r="I10" s="118">
        <v>2365</v>
      </c>
      <c r="J10" s="118">
        <v>3530</v>
      </c>
      <c r="K10" s="118">
        <v>1831</v>
      </c>
      <c r="L10" s="118">
        <v>1193</v>
      </c>
    </row>
    <row r="11" spans="1:12" ht="15.75">
      <c r="A11" s="201"/>
      <c r="B11" s="67" t="s">
        <v>344</v>
      </c>
      <c r="C11" s="65" t="s">
        <v>269</v>
      </c>
      <c r="D11" s="130" t="s">
        <v>379</v>
      </c>
      <c r="E11" s="66"/>
      <c r="F11" s="118">
        <v>965.24999999999989</v>
      </c>
      <c r="G11" s="118">
        <v>87.75</v>
      </c>
      <c r="H11" s="118">
        <v>234</v>
      </c>
      <c r="I11" s="118">
        <v>1491.75</v>
      </c>
      <c r="J11" s="118">
        <v>1521</v>
      </c>
      <c r="K11" s="118">
        <v>1316.25</v>
      </c>
      <c r="L11" s="118">
        <v>1316.25</v>
      </c>
    </row>
    <row r="12" spans="1:12" ht="31.5">
      <c r="A12" s="200">
        <v>2</v>
      </c>
      <c r="B12" s="64" t="s">
        <v>267</v>
      </c>
      <c r="C12" s="65"/>
      <c r="D12" s="130"/>
      <c r="E12" s="66"/>
      <c r="F12" s="66"/>
      <c r="G12" s="66"/>
      <c r="H12" s="66"/>
      <c r="I12" s="66"/>
      <c r="J12" s="66"/>
      <c r="K12" s="66"/>
      <c r="L12" s="66"/>
    </row>
    <row r="13" spans="1:12" ht="15.75">
      <c r="A13" s="201"/>
      <c r="B13" s="72" t="s">
        <v>268</v>
      </c>
      <c r="C13" s="65" t="s">
        <v>269</v>
      </c>
      <c r="D13" s="130" t="s">
        <v>380</v>
      </c>
      <c r="E13" s="66"/>
      <c r="F13" s="118">
        <v>1</v>
      </c>
      <c r="G13" s="118">
        <v>0</v>
      </c>
      <c r="H13" s="118">
        <v>0</v>
      </c>
      <c r="I13" s="118">
        <v>0</v>
      </c>
      <c r="J13" s="118">
        <v>35</v>
      </c>
      <c r="K13" s="118">
        <v>0</v>
      </c>
      <c r="L13" s="118">
        <v>0</v>
      </c>
    </row>
    <row r="14" spans="1:12" ht="15.75">
      <c r="A14" s="201"/>
      <c r="B14" s="68" t="s">
        <v>270</v>
      </c>
      <c r="C14" s="65" t="s">
        <v>269</v>
      </c>
      <c r="D14" s="130" t="s">
        <v>381</v>
      </c>
      <c r="E14" s="66"/>
      <c r="F14" s="118">
        <v>752</v>
      </c>
      <c r="G14" s="118">
        <v>176</v>
      </c>
      <c r="H14" s="118">
        <v>249</v>
      </c>
      <c r="I14" s="118">
        <v>710</v>
      </c>
      <c r="J14" s="118">
        <v>263</v>
      </c>
      <c r="K14" s="118">
        <v>168</v>
      </c>
      <c r="L14" s="118">
        <v>343</v>
      </c>
    </row>
    <row r="15" spans="1:12" ht="15.75">
      <c r="A15" s="201"/>
      <c r="B15" s="68" t="s">
        <v>271</v>
      </c>
      <c r="C15" s="65" t="s">
        <v>269</v>
      </c>
      <c r="D15" s="130">
        <v>448</v>
      </c>
      <c r="E15" s="66"/>
      <c r="F15" s="118">
        <v>27</v>
      </c>
      <c r="G15" s="118">
        <v>281</v>
      </c>
      <c r="H15" s="118">
        <v>27</v>
      </c>
      <c r="I15" s="118">
        <v>16</v>
      </c>
      <c r="J15" s="118">
        <v>27</v>
      </c>
      <c r="K15" s="118">
        <v>16</v>
      </c>
      <c r="L15" s="118">
        <v>0</v>
      </c>
    </row>
    <row r="16" spans="1:12" ht="15.75">
      <c r="A16" s="201"/>
      <c r="B16" s="67" t="s">
        <v>272</v>
      </c>
      <c r="C16" s="65" t="s">
        <v>269</v>
      </c>
      <c r="D16" s="130" t="s">
        <v>382</v>
      </c>
      <c r="E16" s="66"/>
      <c r="F16" s="118">
        <v>250</v>
      </c>
      <c r="G16" s="118">
        <v>9</v>
      </c>
      <c r="H16" s="118">
        <v>750</v>
      </c>
      <c r="I16" s="118">
        <v>72</v>
      </c>
      <c r="J16" s="118">
        <v>21</v>
      </c>
      <c r="K16" s="118">
        <v>7</v>
      </c>
      <c r="L16" s="118">
        <v>12</v>
      </c>
    </row>
    <row r="17" spans="1:12" ht="15.75">
      <c r="A17" s="202"/>
      <c r="B17" s="67" t="s">
        <v>273</v>
      </c>
      <c r="C17" s="65" t="s">
        <v>269</v>
      </c>
      <c r="D17" s="130" t="s">
        <v>383</v>
      </c>
      <c r="E17" s="66"/>
      <c r="F17" s="118">
        <v>3</v>
      </c>
      <c r="G17" s="118">
        <v>3</v>
      </c>
      <c r="H17" s="118">
        <v>18</v>
      </c>
      <c r="I17" s="118">
        <v>17</v>
      </c>
      <c r="J17" s="118">
        <v>28</v>
      </c>
      <c r="K17" s="118">
        <v>9</v>
      </c>
      <c r="L17" s="118">
        <v>10</v>
      </c>
    </row>
    <row r="18" spans="1:12" ht="15.75">
      <c r="A18" s="200">
        <v>3</v>
      </c>
      <c r="B18" s="84" t="s">
        <v>274</v>
      </c>
      <c r="C18" s="70"/>
      <c r="D18" s="130"/>
      <c r="E18" s="66"/>
      <c r="F18" s="66"/>
      <c r="G18" s="66"/>
      <c r="H18" s="66"/>
      <c r="I18" s="66"/>
      <c r="J18" s="66"/>
      <c r="K18" s="66"/>
      <c r="L18" s="66"/>
    </row>
    <row r="19" spans="1:12" ht="15.75">
      <c r="A19" s="201"/>
      <c r="B19" s="67" t="s">
        <v>275</v>
      </c>
      <c r="C19" s="65" t="s">
        <v>276</v>
      </c>
      <c r="D19" s="130" t="s">
        <v>384</v>
      </c>
      <c r="E19" s="66"/>
      <c r="F19" s="119">
        <v>278</v>
      </c>
      <c r="G19" s="119">
        <v>184</v>
      </c>
      <c r="H19" s="119">
        <v>289</v>
      </c>
      <c r="I19" s="119">
        <v>443</v>
      </c>
      <c r="J19" s="119">
        <v>778</v>
      </c>
      <c r="K19" s="119">
        <v>967</v>
      </c>
      <c r="L19" s="119">
        <v>749</v>
      </c>
    </row>
    <row r="20" spans="1:12" ht="15.75">
      <c r="A20" s="201"/>
      <c r="B20" s="67" t="s">
        <v>277</v>
      </c>
      <c r="C20" s="65" t="s">
        <v>276</v>
      </c>
      <c r="D20" s="130" t="s">
        <v>385</v>
      </c>
      <c r="E20" s="66"/>
      <c r="F20" s="120">
        <v>39</v>
      </c>
      <c r="G20" s="120">
        <v>15</v>
      </c>
      <c r="H20" s="120">
        <v>31</v>
      </c>
      <c r="I20" s="120">
        <v>159</v>
      </c>
      <c r="J20" s="120">
        <v>290</v>
      </c>
      <c r="K20" s="120">
        <v>261</v>
      </c>
      <c r="L20" s="120">
        <v>140</v>
      </c>
    </row>
    <row r="21" spans="1:12" ht="15.75">
      <c r="A21" s="201"/>
      <c r="B21" s="67" t="s">
        <v>278</v>
      </c>
      <c r="C21" s="65" t="s">
        <v>276</v>
      </c>
      <c r="D21" s="130" t="s">
        <v>386</v>
      </c>
      <c r="E21" s="66"/>
      <c r="F21" s="119">
        <v>1014</v>
      </c>
      <c r="G21" s="119">
        <v>1134</v>
      </c>
      <c r="H21" s="119">
        <v>964</v>
      </c>
      <c r="I21" s="119">
        <v>1854</v>
      </c>
      <c r="J21" s="119">
        <v>2831</v>
      </c>
      <c r="K21" s="119">
        <v>655</v>
      </c>
      <c r="L21" s="119">
        <v>1448</v>
      </c>
    </row>
    <row r="22" spans="1:12" ht="15.75">
      <c r="A22" s="201"/>
      <c r="B22" s="67" t="s">
        <v>279</v>
      </c>
      <c r="C22" s="65" t="s">
        <v>276</v>
      </c>
      <c r="D22" s="130" t="s">
        <v>387</v>
      </c>
      <c r="E22" s="66"/>
      <c r="F22" s="121">
        <v>107212</v>
      </c>
      <c r="G22" s="121">
        <v>33410</v>
      </c>
      <c r="H22" s="121">
        <v>42000</v>
      </c>
      <c r="I22" s="121">
        <v>73000</v>
      </c>
      <c r="J22" s="121">
        <v>128000</v>
      </c>
      <c r="K22" s="121">
        <v>36630</v>
      </c>
      <c r="L22" s="121">
        <v>49000</v>
      </c>
    </row>
    <row r="23" spans="1:12" ht="15.75">
      <c r="A23" s="202"/>
      <c r="B23" s="72" t="s">
        <v>280</v>
      </c>
      <c r="C23" s="65" t="s">
        <v>269</v>
      </c>
      <c r="D23" s="130" t="s">
        <v>388</v>
      </c>
      <c r="E23" s="66"/>
      <c r="F23" s="121">
        <v>317.18700000000001</v>
      </c>
      <c r="G23" s="121">
        <v>172.85300000000001</v>
      </c>
      <c r="H23" s="121">
        <v>184.09299999999999</v>
      </c>
      <c r="I23" s="121">
        <v>330.44299999999998</v>
      </c>
      <c r="J23" s="121">
        <v>541.53200000000004</v>
      </c>
      <c r="K23" s="121">
        <v>189.57</v>
      </c>
      <c r="L23" s="121">
        <v>264.77100000000002</v>
      </c>
    </row>
    <row r="24" spans="1:12" s="75" customFormat="1" ht="15.75">
      <c r="A24" s="59" t="s">
        <v>301</v>
      </c>
      <c r="B24" s="64" t="s">
        <v>281</v>
      </c>
      <c r="C24" s="60"/>
      <c r="D24" s="132"/>
      <c r="E24" s="74"/>
      <c r="F24" s="74"/>
      <c r="G24" s="74"/>
      <c r="H24" s="74"/>
      <c r="I24" s="74"/>
      <c r="J24" s="74"/>
      <c r="K24" s="74"/>
      <c r="L24" s="74"/>
    </row>
    <row r="25" spans="1:12" ht="15.75">
      <c r="A25" s="76">
        <v>1</v>
      </c>
      <c r="B25" s="67" t="s">
        <v>282</v>
      </c>
      <c r="C25" s="65" t="s">
        <v>283</v>
      </c>
      <c r="D25" s="130" t="s">
        <v>389</v>
      </c>
      <c r="E25" s="66"/>
      <c r="F25" s="122">
        <v>0</v>
      </c>
      <c r="G25" s="122">
        <v>0</v>
      </c>
      <c r="H25" s="122">
        <v>200.77</v>
      </c>
      <c r="I25" s="122">
        <v>0</v>
      </c>
      <c r="J25" s="122">
        <v>0</v>
      </c>
      <c r="K25" s="122">
        <v>0</v>
      </c>
      <c r="L25" s="122">
        <v>0</v>
      </c>
    </row>
    <row r="26" spans="1:12" ht="15.75">
      <c r="A26" s="76">
        <v>2</v>
      </c>
      <c r="B26" s="72" t="s">
        <v>284</v>
      </c>
      <c r="C26" s="47" t="s">
        <v>285</v>
      </c>
      <c r="D26" s="130" t="s">
        <v>390</v>
      </c>
      <c r="E26" s="66"/>
      <c r="F26" s="122">
        <v>100</v>
      </c>
      <c r="G26" s="122">
        <v>11.099999999999994</v>
      </c>
      <c r="H26" s="122">
        <v>0</v>
      </c>
      <c r="I26" s="122">
        <v>80.2</v>
      </c>
      <c r="J26" s="122">
        <v>168.3</v>
      </c>
      <c r="K26" s="122">
        <v>156.55000000000001</v>
      </c>
      <c r="L26" s="122">
        <v>19</v>
      </c>
    </row>
    <row r="27" spans="1:12" ht="15.75">
      <c r="A27" s="76">
        <v>3</v>
      </c>
      <c r="B27" s="67" t="s">
        <v>286</v>
      </c>
      <c r="C27" s="65" t="s">
        <v>283</v>
      </c>
      <c r="D27" s="130" t="s">
        <v>391</v>
      </c>
      <c r="E27" s="66"/>
      <c r="F27" s="122">
        <v>10.666666666666664</v>
      </c>
      <c r="G27" s="122">
        <v>61.3</v>
      </c>
      <c r="H27" s="122">
        <v>41.116666666666674</v>
      </c>
      <c r="I27" s="122">
        <v>36.905999999999999</v>
      </c>
      <c r="J27" s="122">
        <v>24.166666666666671</v>
      </c>
      <c r="K27" s="122">
        <v>51.375333333333337</v>
      </c>
      <c r="L27" s="122">
        <v>42.598333333333336</v>
      </c>
    </row>
    <row r="28" spans="1:12" ht="15.75">
      <c r="A28" s="76">
        <v>4</v>
      </c>
      <c r="B28" s="72" t="s">
        <v>287</v>
      </c>
      <c r="C28" s="65" t="s">
        <v>285</v>
      </c>
      <c r="D28" s="130">
        <v>159</v>
      </c>
      <c r="E28" s="66"/>
      <c r="F28" s="122">
        <v>3</v>
      </c>
      <c r="G28" s="122">
        <v>3</v>
      </c>
      <c r="H28" s="122">
        <v>2</v>
      </c>
      <c r="I28" s="122">
        <v>0</v>
      </c>
      <c r="J28" s="122">
        <v>0</v>
      </c>
      <c r="K28" s="122">
        <v>0</v>
      </c>
      <c r="L28" s="122">
        <v>0</v>
      </c>
    </row>
    <row r="29" spans="1:12" ht="15.75">
      <c r="A29" s="200">
        <v>5</v>
      </c>
      <c r="B29" s="64" t="s">
        <v>288</v>
      </c>
      <c r="C29" s="47"/>
      <c r="D29" s="130"/>
      <c r="E29" s="66"/>
      <c r="F29" s="66"/>
      <c r="G29" s="66"/>
      <c r="H29" s="66"/>
      <c r="I29" s="66"/>
      <c r="J29" s="66"/>
      <c r="K29" s="66"/>
      <c r="L29" s="66"/>
    </row>
    <row r="30" spans="1:12" ht="15.75">
      <c r="A30" s="201"/>
      <c r="B30" s="72" t="s">
        <v>289</v>
      </c>
      <c r="C30" s="65" t="s">
        <v>290</v>
      </c>
      <c r="D30" s="130" t="s">
        <v>392</v>
      </c>
      <c r="E30" s="66"/>
      <c r="F30" s="122">
        <v>0</v>
      </c>
      <c r="G30" s="122">
        <v>860.9174083333337</v>
      </c>
      <c r="H30" s="122">
        <v>0</v>
      </c>
      <c r="I30" s="122">
        <v>0</v>
      </c>
      <c r="J30" s="122">
        <v>2029.8348166666699</v>
      </c>
      <c r="K30" s="122">
        <v>3194.62116666667</v>
      </c>
      <c r="L30" s="122">
        <v>732.7901083333345</v>
      </c>
    </row>
    <row r="31" spans="1:12" ht="15.75">
      <c r="A31" s="201"/>
      <c r="B31" s="72" t="s">
        <v>291</v>
      </c>
      <c r="C31" s="65"/>
      <c r="D31" s="130"/>
      <c r="E31" s="66"/>
      <c r="F31" s="122"/>
      <c r="G31" s="122"/>
      <c r="H31" s="122"/>
      <c r="I31" s="122"/>
      <c r="J31" s="122"/>
      <c r="K31" s="122"/>
      <c r="L31" s="122"/>
    </row>
    <row r="32" spans="1:12" ht="15.75">
      <c r="A32" s="201"/>
      <c r="B32" s="67" t="s">
        <v>292</v>
      </c>
      <c r="C32" s="65" t="s">
        <v>269</v>
      </c>
      <c r="D32" s="130" t="s">
        <v>393</v>
      </c>
      <c r="E32" s="66"/>
      <c r="F32" s="122">
        <v>0</v>
      </c>
      <c r="G32" s="122">
        <v>0</v>
      </c>
      <c r="H32" s="122">
        <v>0</v>
      </c>
      <c r="I32" s="123">
        <v>68.06</v>
      </c>
      <c r="J32" s="122">
        <v>0</v>
      </c>
      <c r="K32" s="123">
        <v>68.06</v>
      </c>
      <c r="L32" s="123">
        <v>27.224</v>
      </c>
    </row>
    <row r="33" spans="1:12" ht="15.75">
      <c r="A33" s="201"/>
      <c r="B33" s="67" t="s">
        <v>293</v>
      </c>
      <c r="C33" s="65" t="s">
        <v>269</v>
      </c>
      <c r="D33" s="130" t="s">
        <v>394</v>
      </c>
      <c r="E33" s="66"/>
      <c r="F33" s="124">
        <v>104.20433333333334</v>
      </c>
      <c r="G33" s="122">
        <v>0</v>
      </c>
      <c r="H33" s="124">
        <v>44.037333333333329</v>
      </c>
      <c r="I33" s="124">
        <v>185.96466666666663</v>
      </c>
      <c r="J33" s="124">
        <v>193.14933333333332</v>
      </c>
      <c r="K33" s="124">
        <v>73.555999999999997</v>
      </c>
      <c r="L33" s="124">
        <v>36.777999999999999</v>
      </c>
    </row>
    <row r="34" spans="1:12" ht="15.75">
      <c r="A34" s="201"/>
      <c r="B34" s="67" t="s">
        <v>294</v>
      </c>
      <c r="C34" s="65" t="s">
        <v>269</v>
      </c>
      <c r="D34" s="130" t="s">
        <v>395</v>
      </c>
      <c r="E34" s="66"/>
      <c r="F34" s="124">
        <v>85.542500000000004</v>
      </c>
      <c r="G34" s="124">
        <v>460.16583333333335</v>
      </c>
      <c r="H34" s="124">
        <v>696.85666666666668</v>
      </c>
      <c r="I34" s="124">
        <v>29.716999999999999</v>
      </c>
      <c r="J34" s="124">
        <v>85.542500000000004</v>
      </c>
      <c r="K34" s="124">
        <v>74.136833333333328</v>
      </c>
      <c r="L34" s="124">
        <v>102.651</v>
      </c>
    </row>
    <row r="35" spans="1:12" ht="15.75">
      <c r="A35" s="202"/>
      <c r="B35" s="67" t="s">
        <v>295</v>
      </c>
      <c r="C35" s="65" t="s">
        <v>269</v>
      </c>
      <c r="D35" s="130" t="s">
        <v>396</v>
      </c>
      <c r="E35" s="66"/>
      <c r="F35" s="122">
        <v>0</v>
      </c>
      <c r="G35" s="122">
        <v>0</v>
      </c>
      <c r="H35" s="122">
        <v>0</v>
      </c>
      <c r="I35" s="122">
        <v>0</v>
      </c>
      <c r="J35" s="122">
        <v>267.55970123084478</v>
      </c>
      <c r="K35" s="122">
        <v>85.913665532840056</v>
      </c>
      <c r="L35" s="122">
        <v>17.182733106568012</v>
      </c>
    </row>
    <row r="36" spans="1:12" ht="15.75">
      <c r="A36" s="76">
        <v>6</v>
      </c>
      <c r="B36" s="67" t="s">
        <v>296</v>
      </c>
      <c r="C36" s="65" t="s">
        <v>285</v>
      </c>
      <c r="D36" s="130">
        <v>244</v>
      </c>
      <c r="E36" s="66"/>
      <c r="F36" s="122">
        <v>0</v>
      </c>
      <c r="G36" s="122">
        <v>2.69</v>
      </c>
      <c r="H36" s="122">
        <v>3.7</v>
      </c>
      <c r="I36" s="122">
        <v>4</v>
      </c>
      <c r="J36" s="122">
        <v>5</v>
      </c>
      <c r="K36" s="122">
        <v>5</v>
      </c>
      <c r="L36" s="122">
        <v>5</v>
      </c>
    </row>
    <row r="37" spans="1:12" s="75" customFormat="1" ht="15.75">
      <c r="A37" s="59" t="s">
        <v>339</v>
      </c>
      <c r="B37" s="64" t="s">
        <v>297</v>
      </c>
      <c r="C37" s="77"/>
      <c r="D37" s="132"/>
      <c r="E37" s="74"/>
      <c r="F37" s="46"/>
      <c r="G37" s="46"/>
      <c r="H37" s="46"/>
      <c r="I37" s="46"/>
      <c r="J37" s="46"/>
      <c r="K37" s="46"/>
      <c r="L37" s="46"/>
    </row>
    <row r="38" spans="1:12" ht="15.75">
      <c r="A38" s="76">
        <v>1</v>
      </c>
      <c r="B38" s="67" t="s">
        <v>298</v>
      </c>
      <c r="C38" s="65" t="s">
        <v>285</v>
      </c>
      <c r="D38" s="130" t="s">
        <v>397</v>
      </c>
      <c r="E38" s="66"/>
      <c r="F38" s="125">
        <v>25.43</v>
      </c>
      <c r="G38" s="125">
        <v>8.16</v>
      </c>
      <c r="H38" s="125">
        <v>7.44</v>
      </c>
      <c r="I38" s="125">
        <v>13.12</v>
      </c>
      <c r="J38" s="125">
        <v>22.21</v>
      </c>
      <c r="K38" s="125">
        <v>8.9499999999999993</v>
      </c>
      <c r="L38" s="125">
        <v>4.9000000000000004</v>
      </c>
    </row>
    <row r="39" spans="1:12" ht="15.75">
      <c r="A39" s="76">
        <v>2</v>
      </c>
      <c r="B39" s="67" t="s">
        <v>299</v>
      </c>
      <c r="C39" s="47" t="s">
        <v>269</v>
      </c>
      <c r="D39" s="130" t="s">
        <v>398</v>
      </c>
      <c r="E39" s="66"/>
      <c r="F39" s="126">
        <v>25.6</v>
      </c>
      <c r="G39" s="126">
        <v>8.5749999999999993</v>
      </c>
      <c r="H39" s="126">
        <v>8.02</v>
      </c>
      <c r="I39" s="126">
        <v>13.815</v>
      </c>
      <c r="J39" s="126">
        <v>23.86</v>
      </c>
      <c r="K39" s="126">
        <v>9.8849999999999998</v>
      </c>
      <c r="L39" s="126">
        <v>5.35</v>
      </c>
    </row>
    <row r="40" spans="1:12" s="79" customFormat="1" ht="14.25">
      <c r="A40" s="127" t="s">
        <v>345</v>
      </c>
      <c r="B40" s="129" t="s">
        <v>432</v>
      </c>
      <c r="C40" s="78"/>
      <c r="D40" s="163"/>
      <c r="E40" s="78"/>
      <c r="F40" s="78"/>
      <c r="G40" s="78"/>
      <c r="H40" s="78"/>
      <c r="I40" s="78"/>
      <c r="J40" s="78"/>
      <c r="K40" s="78"/>
      <c r="L40" s="78"/>
    </row>
    <row r="41" spans="1:12" ht="15.75">
      <c r="A41" s="76">
        <v>1</v>
      </c>
      <c r="B41" s="67" t="s">
        <v>302</v>
      </c>
      <c r="C41" s="80" t="s">
        <v>303</v>
      </c>
      <c r="D41" s="130" t="s">
        <v>399</v>
      </c>
      <c r="E41" s="66"/>
      <c r="F41" s="48"/>
      <c r="G41" s="48"/>
      <c r="H41" s="48"/>
      <c r="I41" s="45">
        <v>28.51</v>
      </c>
      <c r="J41" s="45"/>
      <c r="K41" s="45"/>
      <c r="L41" s="45"/>
    </row>
    <row r="42" spans="1:12" ht="15.75">
      <c r="A42" s="76">
        <v>2</v>
      </c>
      <c r="B42" s="67" t="s">
        <v>304</v>
      </c>
      <c r="C42" s="80" t="s">
        <v>305</v>
      </c>
      <c r="D42" s="130">
        <v>321</v>
      </c>
      <c r="E42" s="66"/>
      <c r="F42" s="76"/>
      <c r="G42" s="76"/>
      <c r="H42" s="76"/>
      <c r="I42" s="76"/>
      <c r="J42" s="76"/>
      <c r="K42" s="76"/>
      <c r="L42" s="76"/>
    </row>
    <row r="43" spans="1:12" ht="15.75">
      <c r="A43" s="76">
        <v>3</v>
      </c>
      <c r="B43" s="67" t="s">
        <v>306</v>
      </c>
      <c r="C43" s="80" t="s">
        <v>305</v>
      </c>
      <c r="D43" s="130" t="s">
        <v>400</v>
      </c>
      <c r="E43" s="66"/>
      <c r="F43" s="76"/>
      <c r="G43" s="76"/>
      <c r="H43" s="76"/>
      <c r="I43" s="76"/>
      <c r="J43" s="76"/>
      <c r="K43" s="76"/>
      <c r="L43" s="76"/>
    </row>
    <row r="44" spans="1:12" ht="15.75">
      <c r="A44" s="76">
        <v>4</v>
      </c>
      <c r="B44" s="67" t="s">
        <v>307</v>
      </c>
      <c r="C44" s="80" t="s">
        <v>308</v>
      </c>
      <c r="D44" s="130" t="s">
        <v>401</v>
      </c>
      <c r="E44" s="66"/>
      <c r="F44" s="76"/>
      <c r="G44" s="76"/>
      <c r="H44" s="76"/>
      <c r="I44" s="76"/>
      <c r="J44" s="76"/>
      <c r="K44" s="76"/>
      <c r="L44" s="76"/>
    </row>
    <row r="45" spans="1:12" ht="18.75">
      <c r="A45" s="76">
        <v>5</v>
      </c>
      <c r="B45" s="67" t="s">
        <v>309</v>
      </c>
      <c r="C45" s="81" t="s">
        <v>310</v>
      </c>
      <c r="D45" s="130" t="s">
        <v>417</v>
      </c>
      <c r="E45" s="66"/>
      <c r="F45" s="139">
        <v>57.13</v>
      </c>
      <c r="G45" s="136"/>
      <c r="H45" s="136"/>
      <c r="I45" s="136"/>
      <c r="J45" s="140">
        <v>48</v>
      </c>
      <c r="K45" s="136"/>
      <c r="L45" s="136"/>
    </row>
    <row r="46" spans="1:12" ht="18.75">
      <c r="A46" s="76">
        <v>6</v>
      </c>
      <c r="B46" s="67" t="s">
        <v>311</v>
      </c>
      <c r="C46" s="81" t="s">
        <v>310</v>
      </c>
      <c r="D46" s="130" t="s">
        <v>418</v>
      </c>
      <c r="E46" s="66"/>
      <c r="F46" s="145">
        <v>146</v>
      </c>
      <c r="G46" s="136"/>
      <c r="H46" s="136"/>
      <c r="I46" s="146">
        <v>16</v>
      </c>
      <c r="J46" s="136"/>
      <c r="K46" s="136"/>
      <c r="L46" s="136"/>
    </row>
    <row r="47" spans="1:12" ht="15.75">
      <c r="A47" s="76">
        <v>7</v>
      </c>
      <c r="B47" s="67" t="s">
        <v>312</v>
      </c>
      <c r="C47" s="80" t="s">
        <v>269</v>
      </c>
      <c r="D47" s="130" t="s">
        <v>416</v>
      </c>
      <c r="E47" s="66"/>
      <c r="F47" s="136"/>
      <c r="G47" s="136"/>
      <c r="H47" s="136"/>
      <c r="I47" s="136"/>
      <c r="J47" s="136"/>
      <c r="K47" s="136"/>
      <c r="L47" s="136"/>
    </row>
    <row r="48" spans="1:12" ht="31.5">
      <c r="A48" s="76">
        <v>8</v>
      </c>
      <c r="B48" s="67" t="s">
        <v>313</v>
      </c>
      <c r="C48" s="82" t="s">
        <v>310</v>
      </c>
      <c r="D48" s="130">
        <v>96</v>
      </c>
      <c r="E48" s="66"/>
      <c r="F48" s="136"/>
      <c r="G48" s="136"/>
      <c r="H48" s="136"/>
      <c r="I48" s="136"/>
      <c r="J48" s="136"/>
      <c r="K48" s="150">
        <v>2</v>
      </c>
      <c r="L48" s="136"/>
    </row>
    <row r="49" spans="1:12" ht="31.5">
      <c r="A49" s="76">
        <v>9</v>
      </c>
      <c r="B49" s="67" t="s">
        <v>314</v>
      </c>
      <c r="C49" s="82" t="s">
        <v>305</v>
      </c>
      <c r="D49" s="130">
        <v>8</v>
      </c>
      <c r="E49" s="66"/>
      <c r="F49" s="76"/>
      <c r="G49" s="76"/>
      <c r="H49" s="76"/>
      <c r="I49" s="76"/>
      <c r="J49" s="76"/>
      <c r="K49" s="76"/>
      <c r="L49" s="76"/>
    </row>
    <row r="50" spans="1:12" ht="15.75">
      <c r="A50" s="76">
        <v>10</v>
      </c>
      <c r="B50" s="67" t="s">
        <v>315</v>
      </c>
      <c r="C50" s="80" t="s">
        <v>269</v>
      </c>
      <c r="D50" s="130">
        <v>40</v>
      </c>
      <c r="E50" s="66"/>
      <c r="F50" s="76"/>
      <c r="G50" s="76"/>
      <c r="H50" s="76"/>
      <c r="I50" s="76"/>
      <c r="J50" s="76"/>
      <c r="K50" s="76"/>
      <c r="L50" s="76"/>
    </row>
    <row r="51" spans="1:12" ht="15.75">
      <c r="A51" s="76">
        <v>11</v>
      </c>
      <c r="B51" s="67" t="s">
        <v>316</v>
      </c>
      <c r="C51" s="80" t="s">
        <v>269</v>
      </c>
      <c r="D51" s="130">
        <v>40</v>
      </c>
      <c r="E51" s="66"/>
      <c r="F51" s="76"/>
      <c r="G51" s="76"/>
      <c r="H51" s="76"/>
      <c r="I51" s="76"/>
      <c r="J51" s="76"/>
      <c r="K51" s="76"/>
      <c r="L51" s="76"/>
    </row>
    <row r="52" spans="1:12" s="79" customFormat="1" ht="15.75">
      <c r="A52" s="127" t="s">
        <v>346</v>
      </c>
      <c r="B52" s="128" t="s">
        <v>429</v>
      </c>
      <c r="C52" s="55"/>
      <c r="D52" s="163"/>
      <c r="E52" s="78"/>
      <c r="F52" s="78"/>
      <c r="G52" s="78"/>
      <c r="H52" s="78"/>
      <c r="I52" s="78"/>
      <c r="J52" s="78"/>
      <c r="K52" s="78"/>
      <c r="L52" s="78"/>
    </row>
    <row r="53" spans="1:12" ht="31.5">
      <c r="A53" s="76">
        <v>1</v>
      </c>
      <c r="B53" s="84" t="s">
        <v>317</v>
      </c>
      <c r="C53" s="65" t="s">
        <v>318</v>
      </c>
      <c r="D53" s="130" t="s">
        <v>414</v>
      </c>
      <c r="E53" s="66"/>
      <c r="F53" s="66"/>
      <c r="G53" s="66"/>
      <c r="H53" s="66"/>
      <c r="I53" s="66"/>
      <c r="J53" s="66"/>
      <c r="K53" s="66"/>
      <c r="L53" s="66"/>
    </row>
    <row r="54" spans="1:12" ht="31.5">
      <c r="A54" s="76">
        <v>2</v>
      </c>
      <c r="B54" s="84" t="s">
        <v>319</v>
      </c>
      <c r="C54" s="47" t="s">
        <v>318</v>
      </c>
      <c r="D54" s="130" t="s">
        <v>415</v>
      </c>
      <c r="E54" s="66"/>
      <c r="F54" s="66"/>
      <c r="G54" s="66"/>
      <c r="H54" s="66"/>
      <c r="I54" s="66"/>
      <c r="J54" s="66"/>
      <c r="K54" s="66"/>
      <c r="L54" s="66"/>
    </row>
    <row r="55" spans="1:12" ht="31.5">
      <c r="A55" s="200">
        <v>3</v>
      </c>
      <c r="B55" s="84" t="s">
        <v>320</v>
      </c>
      <c r="C55" s="65" t="s">
        <v>318</v>
      </c>
      <c r="D55" s="130" t="s">
        <v>402</v>
      </c>
      <c r="E55" s="66"/>
      <c r="F55" s="66"/>
      <c r="G55" s="66"/>
      <c r="H55" s="66"/>
      <c r="I55" s="66"/>
      <c r="J55" s="66"/>
      <c r="K55" s="66"/>
      <c r="L55" s="66"/>
    </row>
    <row r="56" spans="1:12" ht="15.75">
      <c r="A56" s="201"/>
      <c r="B56" s="85" t="s">
        <v>321</v>
      </c>
      <c r="C56" s="65" t="s">
        <v>318</v>
      </c>
      <c r="D56" s="130" t="s">
        <v>403</v>
      </c>
      <c r="E56" s="66"/>
      <c r="F56" s="45">
        <v>0.5</v>
      </c>
      <c r="G56" s="45">
        <v>0.16</v>
      </c>
      <c r="H56" s="45">
        <v>0.16</v>
      </c>
      <c r="I56" s="94">
        <v>0.5</v>
      </c>
      <c r="J56" s="45">
        <v>0.2</v>
      </c>
      <c r="K56" s="45"/>
      <c r="L56" s="45"/>
    </row>
    <row r="57" spans="1:12" ht="15.75">
      <c r="A57" s="201"/>
      <c r="B57" s="85" t="s">
        <v>271</v>
      </c>
      <c r="C57" s="65" t="s">
        <v>318</v>
      </c>
      <c r="D57" s="130" t="s">
        <v>404</v>
      </c>
      <c r="E57" s="66"/>
      <c r="F57" s="66">
        <v>1.1000000000000001</v>
      </c>
      <c r="G57" s="66">
        <v>0.4</v>
      </c>
      <c r="H57" s="66">
        <v>1.3</v>
      </c>
      <c r="I57" s="186">
        <v>1.2</v>
      </c>
      <c r="J57" s="66">
        <v>0.15</v>
      </c>
      <c r="K57" s="66">
        <v>0.15</v>
      </c>
      <c r="L57" s="45"/>
    </row>
    <row r="58" spans="1:12" ht="15.75">
      <c r="A58" s="201"/>
      <c r="B58" s="85" t="s">
        <v>322</v>
      </c>
      <c r="C58" s="65" t="s">
        <v>318</v>
      </c>
      <c r="D58" s="130" t="s">
        <v>405</v>
      </c>
      <c r="E58" s="66"/>
      <c r="F58" s="45"/>
      <c r="G58" s="45"/>
      <c r="H58" s="45"/>
      <c r="I58" s="45"/>
      <c r="J58" s="45"/>
      <c r="K58" s="45"/>
      <c r="L58" s="45"/>
    </row>
    <row r="59" spans="1:12" ht="31.5">
      <c r="A59" s="201"/>
      <c r="B59" s="85" t="s">
        <v>323</v>
      </c>
      <c r="C59" s="65" t="s">
        <v>318</v>
      </c>
      <c r="D59" s="130" t="s">
        <v>406</v>
      </c>
      <c r="E59" s="66"/>
      <c r="F59" s="45">
        <v>0.15</v>
      </c>
      <c r="G59" s="94">
        <f>1/12*4</f>
        <v>0.33333333333333331</v>
      </c>
      <c r="H59" s="45"/>
      <c r="I59" s="45">
        <v>0.15</v>
      </c>
      <c r="J59" s="45"/>
      <c r="K59" s="45"/>
      <c r="L59" s="45">
        <v>0.15</v>
      </c>
    </row>
    <row r="60" spans="1:12" ht="31.5">
      <c r="A60" s="201"/>
      <c r="B60" s="72" t="s">
        <v>324</v>
      </c>
      <c r="C60" s="65" t="s">
        <v>318</v>
      </c>
      <c r="D60" s="130" t="s">
        <v>407</v>
      </c>
      <c r="E60" s="66"/>
      <c r="F60" s="45"/>
      <c r="G60" s="45"/>
      <c r="H60" s="45"/>
      <c r="I60" s="45"/>
      <c r="J60" s="45"/>
      <c r="K60" s="45">
        <v>0.5</v>
      </c>
      <c r="L60" s="45"/>
    </row>
    <row r="61" spans="1:12" ht="15.75">
      <c r="A61" s="202"/>
      <c r="B61" s="85" t="s">
        <v>325</v>
      </c>
      <c r="C61" s="65" t="s">
        <v>318</v>
      </c>
      <c r="D61" s="130" t="s">
        <v>408</v>
      </c>
      <c r="E61" s="66"/>
      <c r="F61" s="45">
        <v>0.15</v>
      </c>
      <c r="G61" s="45">
        <v>0.15</v>
      </c>
      <c r="H61" s="45">
        <v>0.15</v>
      </c>
      <c r="I61" s="45">
        <v>0.15</v>
      </c>
      <c r="J61" s="45">
        <v>0.15</v>
      </c>
      <c r="K61" s="45">
        <v>0.15</v>
      </c>
      <c r="L61" s="45">
        <v>0.15</v>
      </c>
    </row>
    <row r="62" spans="1:12" s="89" customFormat="1" ht="31.5" hidden="1">
      <c r="A62" s="86"/>
      <c r="B62" s="83" t="s">
        <v>326</v>
      </c>
      <c r="C62" s="87" t="s">
        <v>327</v>
      </c>
      <c r="D62" s="167"/>
      <c r="E62" s="88"/>
      <c r="F62" s="88"/>
      <c r="G62" s="88"/>
      <c r="H62" s="88"/>
      <c r="I62" s="88"/>
      <c r="J62" s="88"/>
      <c r="K62" s="88"/>
      <c r="L62" s="88"/>
    </row>
    <row r="63" spans="1:12" ht="15.75" hidden="1">
      <c r="A63" s="76"/>
      <c r="B63" s="84" t="s">
        <v>328</v>
      </c>
      <c r="C63" s="60"/>
      <c r="D63" s="130"/>
      <c r="E63" s="66"/>
      <c r="F63" s="66"/>
      <c r="G63" s="66"/>
      <c r="H63" s="66"/>
      <c r="I63" s="66"/>
      <c r="J63" s="66"/>
      <c r="K63" s="66"/>
      <c r="L63" s="66"/>
    </row>
    <row r="64" spans="1:12" ht="15.75" hidden="1">
      <c r="A64" s="76"/>
      <c r="B64" s="67" t="s">
        <v>329</v>
      </c>
      <c r="C64" s="47" t="s">
        <v>327</v>
      </c>
      <c r="D64" s="130"/>
      <c r="E64" s="66"/>
      <c r="F64" s="66"/>
      <c r="G64" s="66"/>
      <c r="H64" s="66"/>
      <c r="I64" s="66"/>
      <c r="J64" s="66"/>
      <c r="K64" s="66"/>
      <c r="L64" s="66"/>
    </row>
    <row r="65" spans="1:13" ht="31.5" hidden="1">
      <c r="A65" s="76"/>
      <c r="B65" s="67" t="s">
        <v>330</v>
      </c>
      <c r="C65" s="47" t="s">
        <v>331</v>
      </c>
      <c r="D65" s="130"/>
      <c r="E65" s="66"/>
      <c r="F65" s="66"/>
      <c r="G65" s="66"/>
      <c r="H65" s="66"/>
      <c r="I65" s="66"/>
      <c r="J65" s="66"/>
      <c r="K65" s="66"/>
      <c r="L65" s="66"/>
    </row>
    <row r="66" spans="1:13" ht="31.5" hidden="1">
      <c r="A66" s="76"/>
      <c r="B66" s="67" t="s">
        <v>332</v>
      </c>
      <c r="C66" s="47" t="s">
        <v>333</v>
      </c>
      <c r="D66" s="130"/>
      <c r="E66" s="66"/>
      <c r="F66" s="66"/>
      <c r="G66" s="66"/>
      <c r="H66" s="66"/>
      <c r="I66" s="66"/>
      <c r="J66" s="66"/>
      <c r="K66" s="66"/>
      <c r="L66" s="66"/>
    </row>
    <row r="67" spans="1:13" s="79" customFormat="1" ht="15.75">
      <c r="A67" s="127" t="s">
        <v>347</v>
      </c>
      <c r="B67" s="128" t="s">
        <v>430</v>
      </c>
      <c r="C67" s="90"/>
      <c r="D67" s="163"/>
      <c r="E67" s="78"/>
      <c r="F67" s="78"/>
      <c r="G67" s="78"/>
      <c r="H67" s="78"/>
      <c r="I67" s="78"/>
      <c r="J67" s="78"/>
      <c r="K67" s="78"/>
      <c r="L67" s="78"/>
    </row>
    <row r="68" spans="1:13" ht="31.5">
      <c r="A68" s="200">
        <v>1</v>
      </c>
      <c r="B68" s="64" t="s">
        <v>334</v>
      </c>
      <c r="C68" s="47" t="s">
        <v>335</v>
      </c>
      <c r="D68" s="130" t="s">
        <v>409</v>
      </c>
      <c r="E68" s="66"/>
      <c r="F68" s="179">
        <v>4.5</v>
      </c>
      <c r="G68" s="92"/>
      <c r="H68" s="92"/>
      <c r="I68" s="179">
        <v>2.2000000000000002</v>
      </c>
      <c r="J68" s="91">
        <v>2.5</v>
      </c>
      <c r="K68" s="92"/>
      <c r="L68" s="92"/>
    </row>
    <row r="69" spans="1:13" ht="31.5">
      <c r="A69" s="201"/>
      <c r="B69" s="178" t="s">
        <v>336</v>
      </c>
      <c r="C69" s="47" t="s">
        <v>335</v>
      </c>
      <c r="D69" s="130" t="s">
        <v>410</v>
      </c>
      <c r="E69" s="66"/>
      <c r="F69" s="179"/>
      <c r="G69" s="66"/>
      <c r="H69" s="66"/>
      <c r="I69" s="179"/>
      <c r="J69" s="91">
        <v>0.5</v>
      </c>
      <c r="K69" s="92"/>
      <c r="L69" s="92"/>
    </row>
    <row r="70" spans="1:13" ht="31.5">
      <c r="A70" s="202"/>
      <c r="B70" s="178" t="s">
        <v>337</v>
      </c>
      <c r="C70" s="47" t="s">
        <v>335</v>
      </c>
      <c r="D70" s="130" t="s">
        <v>411</v>
      </c>
      <c r="E70" s="66"/>
      <c r="F70" s="179">
        <v>4.5</v>
      </c>
      <c r="G70" s="92"/>
      <c r="H70" s="92"/>
      <c r="I70" s="179">
        <v>2.2000000000000002</v>
      </c>
      <c r="J70" s="92">
        <v>2</v>
      </c>
      <c r="K70" s="92"/>
      <c r="L70" s="92"/>
    </row>
    <row r="71" spans="1:13" ht="15.75">
      <c r="A71" s="76">
        <v>2</v>
      </c>
      <c r="B71" s="64" t="s">
        <v>338</v>
      </c>
      <c r="C71" s="80" t="s">
        <v>327</v>
      </c>
      <c r="D71" s="130" t="s">
        <v>419</v>
      </c>
      <c r="E71" s="66"/>
      <c r="F71" s="179">
        <v>4</v>
      </c>
      <c r="G71" s="66"/>
      <c r="H71" s="66"/>
      <c r="I71" s="179">
        <v>1.4</v>
      </c>
      <c r="J71" s="91">
        <v>2.1</v>
      </c>
      <c r="K71" s="66"/>
      <c r="L71" s="66"/>
    </row>
    <row r="72" spans="1:13" s="79" customFormat="1" ht="28.5">
      <c r="A72" s="127" t="s">
        <v>348</v>
      </c>
      <c r="B72" s="129" t="s">
        <v>373</v>
      </c>
      <c r="C72" s="95" t="s">
        <v>433</v>
      </c>
      <c r="D72" s="151">
        <v>1282000</v>
      </c>
      <c r="E72" s="177">
        <v>1116332</v>
      </c>
      <c r="F72" s="96">
        <v>3600</v>
      </c>
      <c r="G72" s="96">
        <v>250</v>
      </c>
      <c r="H72" s="96">
        <v>500</v>
      </c>
      <c r="I72" s="96">
        <v>4600</v>
      </c>
      <c r="J72" s="96">
        <v>900</v>
      </c>
      <c r="K72" s="96">
        <v>400</v>
      </c>
      <c r="L72" s="96">
        <v>350</v>
      </c>
      <c r="M72" s="184"/>
    </row>
    <row r="74" spans="1:13">
      <c r="D74" s="185"/>
    </row>
  </sheetData>
  <mergeCells count="8">
    <mergeCell ref="A29:A35"/>
    <mergeCell ref="A55:A61"/>
    <mergeCell ref="A68:A70"/>
    <mergeCell ref="A1:L1"/>
    <mergeCell ref="A6:A11"/>
    <mergeCell ref="A12:A17"/>
    <mergeCell ref="A18:A23"/>
    <mergeCell ref="A2:L2"/>
  </mergeCells>
  <printOptions horizontalCentered="1"/>
  <pageMargins left="0.7" right="0.7" top="0.62" bottom="0.49" header="0.3" footer="0.3"/>
  <pageSetup paperSize="9" orientation="landscape" verticalDpi="0" r:id="rId1"/>
  <headerFooter>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72"/>
  <sheetViews>
    <sheetView zoomScaleNormal="100" workbookViewId="0">
      <pane ySplit="3" topLeftCell="A50" activePane="bottomLeft" state="frozen"/>
      <selection pane="bottomLeft" activeCell="C72" sqref="C72"/>
    </sheetView>
  </sheetViews>
  <sheetFormatPr defaultColWidth="9" defaultRowHeight="15"/>
  <cols>
    <col min="1" max="1" width="5.5" style="50" bestFit="1" customWidth="1"/>
    <col min="2" max="2" width="29" style="49" customWidth="1"/>
    <col min="3" max="3" width="9.125" style="49" customWidth="1"/>
    <col min="4" max="5" width="9.5" style="49" customWidth="1"/>
    <col min="6" max="7" width="9.25" style="49" customWidth="1"/>
    <col min="8" max="8" width="9.625" style="49" customWidth="1"/>
    <col min="9" max="9" width="10.125" style="49" customWidth="1"/>
    <col min="10" max="10" width="9.75" style="49" customWidth="1"/>
    <col min="11" max="11" width="8.75" style="49" bestFit="1" customWidth="1"/>
    <col min="12" max="12" width="0" style="49" hidden="1" customWidth="1"/>
    <col min="13" max="16384" width="9" style="49"/>
  </cols>
  <sheetData>
    <row r="1" spans="1:12" ht="27" customHeight="1">
      <c r="A1" s="203" t="s">
        <v>426</v>
      </c>
      <c r="B1" s="203"/>
      <c r="C1" s="203"/>
      <c r="D1" s="203"/>
      <c r="E1" s="203"/>
      <c r="F1" s="203"/>
      <c r="G1" s="203"/>
      <c r="H1" s="203"/>
      <c r="I1" s="203"/>
      <c r="J1" s="203"/>
      <c r="K1" s="203"/>
      <c r="L1" s="180"/>
    </row>
    <row r="2" spans="1:12" ht="18.75">
      <c r="A2" s="204" t="s">
        <v>424</v>
      </c>
      <c r="B2" s="204"/>
      <c r="C2" s="204"/>
      <c r="D2" s="204"/>
      <c r="E2" s="204"/>
      <c r="F2" s="204"/>
      <c r="G2" s="204"/>
      <c r="H2" s="204"/>
      <c r="I2" s="204"/>
      <c r="J2" s="204"/>
      <c r="K2" s="204"/>
      <c r="L2" s="181"/>
    </row>
    <row r="3" spans="1:12" s="54" customFormat="1" ht="44.25" customHeight="1">
      <c r="A3" s="51"/>
      <c r="B3" s="52"/>
      <c r="C3" s="52" t="s">
        <v>262</v>
      </c>
      <c r="D3" s="53" t="s">
        <v>205</v>
      </c>
      <c r="E3" s="53" t="s">
        <v>206</v>
      </c>
      <c r="F3" s="53" t="s">
        <v>207</v>
      </c>
      <c r="G3" s="53" t="s">
        <v>208</v>
      </c>
      <c r="H3" s="53" t="s">
        <v>209</v>
      </c>
      <c r="I3" s="53" t="s">
        <v>210</v>
      </c>
      <c r="J3" s="53" t="s">
        <v>211</v>
      </c>
      <c r="K3" s="53" t="s">
        <v>212</v>
      </c>
    </row>
    <row r="4" spans="1:12" s="58" customFormat="1" ht="15.75">
      <c r="A4" s="127" t="s">
        <v>341</v>
      </c>
      <c r="B4" s="128" t="s">
        <v>428</v>
      </c>
      <c r="C4" s="56"/>
      <c r="D4" s="133"/>
      <c r="E4" s="133"/>
      <c r="F4" s="133"/>
      <c r="G4" s="133"/>
      <c r="H4" s="133"/>
      <c r="I4" s="133"/>
      <c r="J4" s="133"/>
      <c r="K4" s="133"/>
    </row>
    <row r="5" spans="1:12" s="63" customFormat="1" ht="15.75">
      <c r="A5" s="59" t="s">
        <v>300</v>
      </c>
      <c r="B5" s="128" t="s">
        <v>342</v>
      </c>
      <c r="C5" s="61"/>
      <c r="D5" s="134"/>
      <c r="E5" s="134"/>
      <c r="F5" s="134"/>
      <c r="G5" s="134"/>
      <c r="H5" s="134"/>
      <c r="I5" s="134"/>
      <c r="J5" s="134"/>
      <c r="K5" s="134"/>
    </row>
    <row r="6" spans="1:12" ht="31.5">
      <c r="A6" s="201">
        <v>1</v>
      </c>
      <c r="B6" s="64" t="s">
        <v>263</v>
      </c>
      <c r="C6" s="65" t="s">
        <v>285</v>
      </c>
      <c r="D6" s="136"/>
      <c r="E6" s="136"/>
      <c r="F6" s="136"/>
      <c r="G6" s="136"/>
      <c r="H6" s="136"/>
      <c r="I6" s="136"/>
      <c r="J6" s="136"/>
      <c r="K6" s="136"/>
    </row>
    <row r="7" spans="1:12" ht="15.75">
      <c r="A7" s="201"/>
      <c r="B7" s="67" t="s">
        <v>264</v>
      </c>
      <c r="C7" s="65" t="s">
        <v>285</v>
      </c>
      <c r="D7" s="152">
        <v>450</v>
      </c>
      <c r="E7" s="152">
        <v>500</v>
      </c>
      <c r="F7" s="152">
        <v>320</v>
      </c>
      <c r="G7" s="152">
        <v>285</v>
      </c>
      <c r="H7" s="152">
        <v>130</v>
      </c>
      <c r="I7" s="152">
        <v>365</v>
      </c>
      <c r="J7" s="152">
        <v>371</v>
      </c>
      <c r="K7" s="152">
        <v>380</v>
      </c>
    </row>
    <row r="8" spans="1:12" ht="15.75">
      <c r="A8" s="201"/>
      <c r="B8" s="67" t="s">
        <v>265</v>
      </c>
      <c r="C8" s="65" t="s">
        <v>285</v>
      </c>
      <c r="D8" s="152">
        <v>75</v>
      </c>
      <c r="E8" s="152">
        <v>75</v>
      </c>
      <c r="F8" s="152">
        <v>75</v>
      </c>
      <c r="G8" s="152">
        <v>45</v>
      </c>
      <c r="H8" s="152">
        <v>15</v>
      </c>
      <c r="I8" s="152">
        <v>60</v>
      </c>
      <c r="J8" s="152">
        <v>45</v>
      </c>
      <c r="K8" s="152">
        <v>50</v>
      </c>
    </row>
    <row r="9" spans="1:12" ht="15.75">
      <c r="A9" s="201"/>
      <c r="B9" s="64" t="s">
        <v>266</v>
      </c>
      <c r="C9" s="65" t="s">
        <v>269</v>
      </c>
      <c r="D9" s="152"/>
      <c r="E9" s="152"/>
      <c r="F9" s="152"/>
      <c r="G9" s="152"/>
      <c r="H9" s="152"/>
      <c r="I9" s="152"/>
      <c r="J9" s="152"/>
      <c r="K9" s="152"/>
    </row>
    <row r="10" spans="1:12" ht="15.75">
      <c r="A10" s="201"/>
      <c r="B10" s="67" t="s">
        <v>343</v>
      </c>
      <c r="C10" s="65" t="s">
        <v>269</v>
      </c>
      <c r="D10" s="152">
        <v>1920</v>
      </c>
      <c r="E10" s="152">
        <v>2130</v>
      </c>
      <c r="F10" s="152">
        <v>1360</v>
      </c>
      <c r="G10" s="152">
        <v>1211.25</v>
      </c>
      <c r="H10" s="152">
        <v>555</v>
      </c>
      <c r="I10" s="152">
        <v>1555</v>
      </c>
      <c r="J10" s="152">
        <v>1580</v>
      </c>
      <c r="K10" s="152">
        <v>1619</v>
      </c>
    </row>
    <row r="11" spans="1:12" ht="15.75">
      <c r="A11" s="201"/>
      <c r="B11" s="67" t="s">
        <v>344</v>
      </c>
      <c r="C11" s="65" t="s">
        <v>269</v>
      </c>
      <c r="D11" s="152">
        <v>438.75</v>
      </c>
      <c r="E11" s="152">
        <v>438.75</v>
      </c>
      <c r="F11" s="152">
        <v>438.75</v>
      </c>
      <c r="G11" s="152">
        <v>263.25</v>
      </c>
      <c r="H11" s="152">
        <v>87.75</v>
      </c>
      <c r="I11" s="152">
        <v>351</v>
      </c>
      <c r="J11" s="152">
        <v>263.25</v>
      </c>
      <c r="K11" s="152">
        <v>292.5</v>
      </c>
    </row>
    <row r="12" spans="1:12" ht="31.5">
      <c r="A12" s="200">
        <v>2</v>
      </c>
      <c r="B12" s="64" t="s">
        <v>267</v>
      </c>
      <c r="C12" s="65"/>
      <c r="D12" s="136"/>
      <c r="E12" s="136"/>
      <c r="F12" s="136"/>
      <c r="G12" s="136"/>
      <c r="H12" s="136"/>
      <c r="I12" s="136"/>
      <c r="J12" s="136"/>
      <c r="K12" s="136"/>
    </row>
    <row r="13" spans="1:12" ht="15.75">
      <c r="A13" s="201"/>
      <c r="B13" s="67" t="s">
        <v>268</v>
      </c>
      <c r="C13" s="65" t="s">
        <v>269</v>
      </c>
      <c r="D13" s="152">
        <v>0</v>
      </c>
      <c r="E13" s="152">
        <v>0</v>
      </c>
      <c r="F13" s="152">
        <v>0</v>
      </c>
      <c r="G13" s="152">
        <v>0</v>
      </c>
      <c r="H13" s="152">
        <v>0</v>
      </c>
      <c r="I13" s="152">
        <v>0</v>
      </c>
      <c r="J13" s="152">
        <v>0</v>
      </c>
      <c r="K13" s="152">
        <v>1</v>
      </c>
    </row>
    <row r="14" spans="1:12" ht="15.75">
      <c r="A14" s="201"/>
      <c r="B14" s="68" t="s">
        <v>270</v>
      </c>
      <c r="C14" s="65" t="s">
        <v>269</v>
      </c>
      <c r="D14" s="152">
        <v>743</v>
      </c>
      <c r="E14" s="152">
        <v>485</v>
      </c>
      <c r="F14" s="152">
        <v>354</v>
      </c>
      <c r="G14" s="152">
        <v>426</v>
      </c>
      <c r="H14" s="152">
        <v>215</v>
      </c>
      <c r="I14" s="152">
        <v>242</v>
      </c>
      <c r="J14" s="152">
        <v>245</v>
      </c>
      <c r="K14" s="152">
        <v>587</v>
      </c>
    </row>
    <row r="15" spans="1:12" ht="15.75">
      <c r="A15" s="201"/>
      <c r="B15" s="68" t="s">
        <v>271</v>
      </c>
      <c r="C15" s="65" t="s">
        <v>269</v>
      </c>
      <c r="D15" s="152">
        <v>0</v>
      </c>
      <c r="E15" s="152">
        <v>0</v>
      </c>
      <c r="F15" s="152">
        <v>27</v>
      </c>
      <c r="G15" s="152">
        <v>27</v>
      </c>
      <c r="H15" s="152">
        <v>0</v>
      </c>
      <c r="I15" s="152">
        <v>0</v>
      </c>
      <c r="J15" s="152">
        <v>0</v>
      </c>
      <c r="K15" s="152">
        <v>0</v>
      </c>
    </row>
    <row r="16" spans="1:12" ht="15.75">
      <c r="A16" s="201"/>
      <c r="B16" s="67" t="s">
        <v>272</v>
      </c>
      <c r="C16" s="65" t="s">
        <v>269</v>
      </c>
      <c r="D16" s="152">
        <v>272</v>
      </c>
      <c r="E16" s="152">
        <v>14</v>
      </c>
      <c r="F16" s="152">
        <v>1</v>
      </c>
      <c r="G16" s="152">
        <v>10</v>
      </c>
      <c r="H16" s="152">
        <v>15</v>
      </c>
      <c r="I16" s="152">
        <v>30</v>
      </c>
      <c r="J16" s="152">
        <v>0</v>
      </c>
      <c r="K16" s="152">
        <v>115</v>
      </c>
    </row>
    <row r="17" spans="1:11" ht="15.75">
      <c r="A17" s="202"/>
      <c r="B17" s="67" t="s">
        <v>273</v>
      </c>
      <c r="C17" s="65" t="s">
        <v>269</v>
      </c>
      <c r="D17" s="152">
        <v>20</v>
      </c>
      <c r="E17" s="152">
        <v>9</v>
      </c>
      <c r="F17" s="152">
        <v>1</v>
      </c>
      <c r="G17" s="152">
        <v>0</v>
      </c>
      <c r="H17" s="152">
        <v>2</v>
      </c>
      <c r="I17" s="152">
        <v>49</v>
      </c>
      <c r="J17" s="152">
        <v>0</v>
      </c>
      <c r="K17" s="152">
        <v>0</v>
      </c>
    </row>
    <row r="18" spans="1:11" ht="15.75">
      <c r="A18" s="200">
        <v>3</v>
      </c>
      <c r="B18" s="69" t="s">
        <v>274</v>
      </c>
      <c r="C18" s="70"/>
      <c r="D18" s="136"/>
      <c r="E18" s="136"/>
      <c r="F18" s="136"/>
      <c r="G18" s="136"/>
      <c r="H18" s="136"/>
      <c r="I18" s="136"/>
      <c r="J18" s="136"/>
      <c r="K18" s="136"/>
    </row>
    <row r="19" spans="1:11" ht="15.75">
      <c r="A19" s="201"/>
      <c r="B19" s="71" t="s">
        <v>275</v>
      </c>
      <c r="C19" s="65" t="s">
        <v>276</v>
      </c>
      <c r="D19" s="154">
        <v>264</v>
      </c>
      <c r="E19" s="154">
        <v>491</v>
      </c>
      <c r="F19" s="154">
        <v>226</v>
      </c>
      <c r="G19" s="154">
        <v>420</v>
      </c>
      <c r="H19" s="154">
        <v>300</v>
      </c>
      <c r="I19" s="154">
        <v>425</v>
      </c>
      <c r="J19" s="154">
        <v>643</v>
      </c>
      <c r="K19" s="154">
        <v>187</v>
      </c>
    </row>
    <row r="20" spans="1:11" ht="15.75">
      <c r="A20" s="201"/>
      <c r="B20" s="71" t="s">
        <v>277</v>
      </c>
      <c r="C20" s="65" t="s">
        <v>276</v>
      </c>
      <c r="D20" s="156">
        <v>545</v>
      </c>
      <c r="E20" s="156">
        <v>625</v>
      </c>
      <c r="F20" s="156">
        <v>56</v>
      </c>
      <c r="G20" s="156">
        <v>85</v>
      </c>
      <c r="H20" s="156">
        <v>64</v>
      </c>
      <c r="I20" s="156">
        <v>303</v>
      </c>
      <c r="J20" s="156">
        <v>288</v>
      </c>
      <c r="K20" s="156">
        <v>30</v>
      </c>
    </row>
    <row r="21" spans="1:11" ht="15.75">
      <c r="A21" s="201"/>
      <c r="B21" s="71" t="s">
        <v>278</v>
      </c>
      <c r="C21" s="65" t="s">
        <v>276</v>
      </c>
      <c r="D21" s="154">
        <v>3166</v>
      </c>
      <c r="E21" s="154">
        <v>2725</v>
      </c>
      <c r="F21" s="154">
        <v>1783</v>
      </c>
      <c r="G21" s="154">
        <v>2313</v>
      </c>
      <c r="H21" s="154">
        <v>2013</v>
      </c>
      <c r="I21" s="154">
        <v>4738</v>
      </c>
      <c r="J21" s="154">
        <v>4069</v>
      </c>
      <c r="K21" s="154">
        <v>3660</v>
      </c>
    </row>
    <row r="22" spans="1:11" ht="15.75">
      <c r="A22" s="201"/>
      <c r="B22" s="71" t="s">
        <v>279</v>
      </c>
      <c r="C22" s="65" t="s">
        <v>276</v>
      </c>
      <c r="D22" s="157">
        <v>109000</v>
      </c>
      <c r="E22" s="157">
        <v>52500</v>
      </c>
      <c r="F22" s="157">
        <v>34570</v>
      </c>
      <c r="G22" s="157">
        <v>31658</v>
      </c>
      <c r="H22" s="157">
        <v>25000</v>
      </c>
      <c r="I22" s="157">
        <v>38990</v>
      </c>
      <c r="J22" s="157">
        <v>52000</v>
      </c>
      <c r="K22" s="157">
        <v>59000</v>
      </c>
    </row>
    <row r="23" spans="1:11" ht="15.75">
      <c r="A23" s="202"/>
      <c r="B23" s="72" t="s">
        <v>280</v>
      </c>
      <c r="C23" s="65" t="s">
        <v>269</v>
      </c>
      <c r="D23" s="157">
        <v>505.78699999999998</v>
      </c>
      <c r="E23" s="157">
        <v>375.29500000000007</v>
      </c>
      <c r="F23" s="157">
        <v>234.291</v>
      </c>
      <c r="G23" s="157">
        <v>281.28699999999998</v>
      </c>
      <c r="H23" s="157">
        <v>234.89599999999999</v>
      </c>
      <c r="I23" s="157">
        <v>500.37599999999998</v>
      </c>
      <c r="J23" s="157">
        <v>483.89299999999997</v>
      </c>
      <c r="K23" s="157">
        <v>428.21499999999997</v>
      </c>
    </row>
    <row r="24" spans="1:11" s="75" customFormat="1" ht="15.75">
      <c r="A24" s="59" t="s">
        <v>301</v>
      </c>
      <c r="B24" s="73" t="s">
        <v>281</v>
      </c>
      <c r="C24" s="60"/>
      <c r="D24" s="134"/>
      <c r="E24" s="134"/>
      <c r="F24" s="134"/>
      <c r="G24" s="134"/>
      <c r="H24" s="134"/>
      <c r="I24" s="134"/>
      <c r="J24" s="134"/>
      <c r="K24" s="134"/>
    </row>
    <row r="25" spans="1:11" ht="15.75">
      <c r="A25" s="76">
        <v>1</v>
      </c>
      <c r="B25" s="71" t="s">
        <v>282</v>
      </c>
      <c r="C25" s="65" t="s">
        <v>283</v>
      </c>
      <c r="D25" s="173">
        <v>301.89490666666666</v>
      </c>
      <c r="E25" s="173">
        <v>0</v>
      </c>
      <c r="F25" s="173">
        <v>0</v>
      </c>
      <c r="G25" s="173">
        <v>0</v>
      </c>
      <c r="H25" s="173">
        <v>0</v>
      </c>
      <c r="I25" s="173">
        <v>0</v>
      </c>
      <c r="J25" s="173">
        <v>0</v>
      </c>
      <c r="K25" s="173">
        <v>0</v>
      </c>
    </row>
    <row r="26" spans="1:11" ht="15.75">
      <c r="A26" s="76">
        <v>2</v>
      </c>
      <c r="B26" s="72" t="s">
        <v>284</v>
      </c>
      <c r="C26" s="47" t="s">
        <v>285</v>
      </c>
      <c r="D26" s="173">
        <v>6.5</v>
      </c>
      <c r="E26" s="173">
        <v>54.3</v>
      </c>
      <c r="F26" s="173">
        <v>42.209999999999994</v>
      </c>
      <c r="G26" s="173">
        <v>65</v>
      </c>
      <c r="H26" s="173">
        <v>58</v>
      </c>
      <c r="I26" s="173">
        <v>50</v>
      </c>
      <c r="J26" s="173">
        <v>16.52000000000001</v>
      </c>
      <c r="K26" s="173">
        <v>67.5</v>
      </c>
    </row>
    <row r="27" spans="1:11" ht="15.75">
      <c r="A27" s="76">
        <v>3</v>
      </c>
      <c r="B27" s="67" t="s">
        <v>286</v>
      </c>
      <c r="C27" s="65" t="s">
        <v>283</v>
      </c>
      <c r="D27" s="173">
        <v>9.620000000000001</v>
      </c>
      <c r="E27" s="173">
        <v>57</v>
      </c>
      <c r="F27" s="173">
        <v>0</v>
      </c>
      <c r="G27" s="173">
        <v>41.046666666666674</v>
      </c>
      <c r="H27" s="173">
        <v>21.289333333333335</v>
      </c>
      <c r="I27" s="173">
        <v>10.033333333333331</v>
      </c>
      <c r="J27" s="173">
        <v>0</v>
      </c>
      <c r="K27" s="173">
        <v>17.603333333333346</v>
      </c>
    </row>
    <row r="28" spans="1:11" ht="15.75">
      <c r="A28" s="76">
        <v>4</v>
      </c>
      <c r="B28" s="72" t="s">
        <v>287</v>
      </c>
      <c r="C28" s="65" t="s">
        <v>285</v>
      </c>
      <c r="D28" s="173">
        <v>5</v>
      </c>
      <c r="E28" s="173">
        <v>5</v>
      </c>
      <c r="F28" s="173">
        <v>5</v>
      </c>
      <c r="G28" s="173">
        <v>5</v>
      </c>
      <c r="H28" s="173">
        <v>5</v>
      </c>
      <c r="I28" s="173">
        <v>5</v>
      </c>
      <c r="J28" s="173">
        <v>5</v>
      </c>
      <c r="K28" s="173">
        <v>5</v>
      </c>
    </row>
    <row r="29" spans="1:11" ht="15.75">
      <c r="A29" s="200">
        <v>5</v>
      </c>
      <c r="B29" s="64" t="s">
        <v>288</v>
      </c>
      <c r="C29" s="47"/>
      <c r="D29" s="136"/>
      <c r="E29" s="136"/>
      <c r="F29" s="136"/>
      <c r="G29" s="136"/>
      <c r="H29" s="136"/>
      <c r="I29" s="136"/>
      <c r="J29" s="136"/>
      <c r="K29" s="136"/>
    </row>
    <row r="30" spans="1:11" ht="15.75">
      <c r="A30" s="201"/>
      <c r="B30" s="72" t="s">
        <v>289</v>
      </c>
      <c r="C30" s="65" t="s">
        <v>290</v>
      </c>
      <c r="D30" s="173">
        <v>2055.6552916666665</v>
      </c>
      <c r="E30" s="174">
        <v>8137.7037583333304</v>
      </c>
      <c r="F30" s="174">
        <v>1145.11454</v>
      </c>
      <c r="G30" s="174">
        <v>6326.3105833333329</v>
      </c>
      <c r="H30" s="174">
        <v>6821.4416416666663</v>
      </c>
      <c r="I30" s="173">
        <v>12948.359049999999</v>
      </c>
      <c r="J30" s="173">
        <v>11781.227991666667</v>
      </c>
      <c r="K30" s="173">
        <v>11918.359049999999</v>
      </c>
    </row>
    <row r="31" spans="1:11" ht="15.75">
      <c r="A31" s="201"/>
      <c r="B31" s="72" t="s">
        <v>291</v>
      </c>
      <c r="C31" s="65"/>
      <c r="D31" s="173"/>
      <c r="E31" s="174"/>
      <c r="F31" s="174"/>
      <c r="G31" s="174"/>
      <c r="H31" s="174"/>
      <c r="I31" s="173"/>
      <c r="J31" s="173"/>
      <c r="K31" s="173"/>
    </row>
    <row r="32" spans="1:11" ht="15.75">
      <c r="A32" s="201"/>
      <c r="B32" s="71" t="s">
        <v>292</v>
      </c>
      <c r="C32" s="65" t="s">
        <v>269</v>
      </c>
      <c r="D32" s="173">
        <v>0</v>
      </c>
      <c r="E32" s="173">
        <v>0</v>
      </c>
      <c r="F32" s="173">
        <v>0</v>
      </c>
      <c r="G32" s="173">
        <v>0</v>
      </c>
      <c r="H32" s="173">
        <v>0</v>
      </c>
      <c r="I32" s="173">
        <v>0</v>
      </c>
      <c r="J32" s="173">
        <v>0</v>
      </c>
      <c r="K32" s="173">
        <v>0</v>
      </c>
    </row>
    <row r="33" spans="1:11" ht="15.75">
      <c r="A33" s="201"/>
      <c r="B33" s="71" t="s">
        <v>293</v>
      </c>
      <c r="C33" s="65" t="s">
        <v>269</v>
      </c>
      <c r="D33" s="165">
        <v>505.92933333333326</v>
      </c>
      <c r="E33" s="165">
        <v>486.77333333333337</v>
      </c>
      <c r="F33" s="165">
        <v>474.89200000000005</v>
      </c>
      <c r="G33" s="165">
        <v>245.1866666666667</v>
      </c>
      <c r="H33" s="165">
        <v>182.89000000000001</v>
      </c>
      <c r="I33" s="165">
        <v>514.89200000000005</v>
      </c>
      <c r="J33" s="165">
        <v>314.44799999999998</v>
      </c>
      <c r="K33" s="165">
        <v>71.055999999999997</v>
      </c>
    </row>
    <row r="34" spans="1:11" ht="15.75">
      <c r="A34" s="201"/>
      <c r="B34" s="71" t="s">
        <v>294</v>
      </c>
      <c r="C34" s="65" t="s">
        <v>269</v>
      </c>
      <c r="D34" s="173">
        <v>0</v>
      </c>
      <c r="E34" s="173">
        <v>0</v>
      </c>
      <c r="F34" s="173">
        <v>0</v>
      </c>
      <c r="G34" s="165">
        <v>660.93433333333303</v>
      </c>
      <c r="H34" s="165">
        <v>367.68416666666667</v>
      </c>
      <c r="I34" s="165">
        <v>11.405666666666667</v>
      </c>
      <c r="J34" s="173">
        <v>0</v>
      </c>
      <c r="K34" s="165">
        <v>272.71249999999998</v>
      </c>
    </row>
    <row r="35" spans="1:11" ht="15.75">
      <c r="A35" s="202"/>
      <c r="B35" s="71" t="s">
        <v>295</v>
      </c>
      <c r="C35" s="65" t="s">
        <v>269</v>
      </c>
      <c r="D35" s="173">
        <v>0</v>
      </c>
      <c r="E35" s="173">
        <v>0</v>
      </c>
      <c r="F35" s="173">
        <v>0</v>
      </c>
      <c r="G35" s="173">
        <v>0</v>
      </c>
      <c r="H35" s="173">
        <v>33.138128134095453</v>
      </c>
      <c r="I35" s="173">
        <v>0</v>
      </c>
      <c r="J35" s="173">
        <v>0</v>
      </c>
      <c r="K35" s="173">
        <v>0</v>
      </c>
    </row>
    <row r="36" spans="1:11" ht="15.75">
      <c r="A36" s="76">
        <v>6</v>
      </c>
      <c r="B36" s="71" t="s">
        <v>296</v>
      </c>
      <c r="C36" s="65" t="s">
        <v>285</v>
      </c>
      <c r="D36" s="173">
        <v>5</v>
      </c>
      <c r="E36" s="173">
        <v>5</v>
      </c>
      <c r="F36" s="173">
        <v>4</v>
      </c>
      <c r="G36" s="173">
        <v>5</v>
      </c>
      <c r="H36" s="173">
        <v>5</v>
      </c>
      <c r="I36" s="173">
        <v>5</v>
      </c>
      <c r="J36" s="173">
        <v>5</v>
      </c>
      <c r="K36" s="173">
        <v>5</v>
      </c>
    </row>
    <row r="37" spans="1:11" s="75" customFormat="1" ht="15.75">
      <c r="A37" s="59" t="s">
        <v>339</v>
      </c>
      <c r="B37" s="73" t="s">
        <v>297</v>
      </c>
      <c r="C37" s="77"/>
      <c r="D37" s="159"/>
      <c r="E37" s="159"/>
      <c r="F37" s="159"/>
      <c r="G37" s="159"/>
      <c r="H37" s="159"/>
      <c r="I37" s="159"/>
      <c r="J37" s="159"/>
      <c r="K37" s="159"/>
    </row>
    <row r="38" spans="1:11" ht="15.75">
      <c r="A38" s="76">
        <v>1</v>
      </c>
      <c r="B38" s="71" t="s">
        <v>298</v>
      </c>
      <c r="C38" s="65" t="s">
        <v>285</v>
      </c>
      <c r="D38" s="161">
        <v>9.4600000000000009</v>
      </c>
      <c r="E38" s="161">
        <v>5.91</v>
      </c>
      <c r="F38" s="161">
        <v>4.72</v>
      </c>
      <c r="G38" s="161">
        <v>16</v>
      </c>
      <c r="H38" s="161">
        <v>1.97</v>
      </c>
      <c r="I38" s="161">
        <v>12.6</v>
      </c>
      <c r="J38" s="161">
        <v>12.97</v>
      </c>
      <c r="K38" s="161">
        <v>16.88</v>
      </c>
    </row>
    <row r="39" spans="1:11" ht="15.75">
      <c r="A39" s="76">
        <v>2</v>
      </c>
      <c r="B39" s="67" t="s">
        <v>299</v>
      </c>
      <c r="C39" s="47" t="s">
        <v>269</v>
      </c>
      <c r="D39" s="162">
        <v>9.85</v>
      </c>
      <c r="E39" s="162">
        <v>6.3949999999999996</v>
      </c>
      <c r="F39" s="162">
        <v>5.59</v>
      </c>
      <c r="G39" s="162">
        <v>11.955</v>
      </c>
      <c r="H39" s="162">
        <v>2.5350000000000001</v>
      </c>
      <c r="I39" s="162">
        <v>12.94</v>
      </c>
      <c r="J39" s="162">
        <v>12.95</v>
      </c>
      <c r="K39" s="162">
        <v>16.97</v>
      </c>
    </row>
    <row r="40" spans="1:11" s="79" customFormat="1" ht="28.5">
      <c r="A40" s="127" t="s">
        <v>345</v>
      </c>
      <c r="B40" s="129" t="s">
        <v>374</v>
      </c>
      <c r="C40" s="78"/>
      <c r="D40" s="133"/>
      <c r="E40" s="133"/>
      <c r="F40" s="133"/>
      <c r="G40" s="133"/>
      <c r="H40" s="133"/>
      <c r="I40" s="133"/>
      <c r="J40" s="133"/>
      <c r="K40" s="133"/>
    </row>
    <row r="41" spans="1:11" ht="15.75">
      <c r="A41" s="76">
        <v>1</v>
      </c>
      <c r="B41" s="71" t="s">
        <v>302</v>
      </c>
      <c r="C41" s="80" t="s">
        <v>303</v>
      </c>
      <c r="D41" s="135"/>
      <c r="E41" s="135"/>
      <c r="F41" s="135"/>
      <c r="G41" s="135"/>
      <c r="H41" s="135"/>
      <c r="I41" s="135"/>
      <c r="J41" s="135"/>
      <c r="K41" s="135"/>
    </row>
    <row r="42" spans="1:11" ht="15.75">
      <c r="A42" s="76">
        <v>2</v>
      </c>
      <c r="B42" s="71" t="s">
        <v>304</v>
      </c>
      <c r="C42" s="80" t="s">
        <v>305</v>
      </c>
      <c r="D42" s="136"/>
      <c r="E42" s="136"/>
      <c r="F42" s="136"/>
      <c r="G42" s="136"/>
      <c r="H42" s="136"/>
      <c r="I42" s="136"/>
      <c r="J42" s="136"/>
      <c r="K42" s="136"/>
    </row>
    <row r="43" spans="1:11" ht="15.75">
      <c r="A43" s="76">
        <v>3</v>
      </c>
      <c r="B43" s="71" t="s">
        <v>306</v>
      </c>
      <c r="C43" s="80" t="s">
        <v>305</v>
      </c>
      <c r="D43" s="136"/>
      <c r="E43" s="136"/>
      <c r="F43" s="136"/>
      <c r="G43" s="136"/>
      <c r="H43" s="136"/>
      <c r="I43" s="136"/>
      <c r="J43" s="136"/>
      <c r="K43" s="136"/>
    </row>
    <row r="44" spans="1:11" ht="15.75">
      <c r="A44" s="76">
        <v>4</v>
      </c>
      <c r="B44" s="71" t="s">
        <v>307</v>
      </c>
      <c r="C44" s="80" t="s">
        <v>308</v>
      </c>
      <c r="D44" s="136"/>
      <c r="E44" s="136"/>
      <c r="F44" s="136"/>
      <c r="G44" s="136"/>
      <c r="H44" s="136"/>
      <c r="I44" s="136"/>
      <c r="J44" s="136"/>
      <c r="K44" s="136"/>
    </row>
    <row r="45" spans="1:11" ht="18.75">
      <c r="A45" s="76">
        <v>5</v>
      </c>
      <c r="B45" s="71" t="s">
        <v>309</v>
      </c>
      <c r="C45" s="81" t="s">
        <v>310</v>
      </c>
      <c r="D45" s="141">
        <v>74.739999999999995</v>
      </c>
      <c r="E45" s="136"/>
      <c r="F45" s="136"/>
      <c r="G45" s="136"/>
      <c r="H45" s="136"/>
      <c r="I45" s="136"/>
      <c r="J45" s="136"/>
      <c r="K45" s="136"/>
    </row>
    <row r="46" spans="1:11" ht="18.75">
      <c r="A46" s="76">
        <v>6</v>
      </c>
      <c r="B46" s="71" t="s">
        <v>311</v>
      </c>
      <c r="C46" s="81" t="s">
        <v>310</v>
      </c>
      <c r="D46" s="147">
        <v>74.739999999999995</v>
      </c>
      <c r="E46" s="136"/>
      <c r="F46" s="136"/>
      <c r="G46" s="136"/>
      <c r="H46" s="136"/>
      <c r="I46" s="136"/>
      <c r="J46" s="136"/>
      <c r="K46" s="136"/>
    </row>
    <row r="47" spans="1:11" ht="15.75">
      <c r="A47" s="76">
        <v>7</v>
      </c>
      <c r="B47" s="71" t="s">
        <v>312</v>
      </c>
      <c r="C47" s="80" t="s">
        <v>269</v>
      </c>
      <c r="D47" s="136"/>
      <c r="E47" s="136"/>
      <c r="F47" s="136"/>
      <c r="G47" s="136"/>
      <c r="H47" s="136"/>
      <c r="I47" s="136"/>
      <c r="J47" s="136"/>
      <c r="K47" s="136"/>
    </row>
    <row r="48" spans="1:11" ht="31.5">
      <c r="A48" s="76">
        <v>8</v>
      </c>
      <c r="B48" s="67" t="s">
        <v>313</v>
      </c>
      <c r="C48" s="82" t="s">
        <v>310</v>
      </c>
      <c r="D48" s="136"/>
      <c r="E48" s="136"/>
      <c r="F48" s="136"/>
      <c r="G48" s="136"/>
      <c r="H48" s="136"/>
      <c r="I48" s="136"/>
      <c r="J48" s="136"/>
      <c r="K48" s="136"/>
    </row>
    <row r="49" spans="1:11" ht="31.5">
      <c r="A49" s="76">
        <v>9</v>
      </c>
      <c r="B49" s="67" t="s">
        <v>314</v>
      </c>
      <c r="C49" s="82" t="s">
        <v>305</v>
      </c>
      <c r="D49" s="136"/>
      <c r="E49" s="136"/>
      <c r="F49" s="136"/>
      <c r="G49" s="136"/>
      <c r="H49" s="136"/>
      <c r="I49" s="136"/>
      <c r="J49" s="136"/>
      <c r="K49" s="136"/>
    </row>
    <row r="50" spans="1:11" ht="15.75">
      <c r="A50" s="76">
        <v>10</v>
      </c>
      <c r="B50" s="67" t="s">
        <v>315</v>
      </c>
      <c r="C50" s="80" t="s">
        <v>269</v>
      </c>
      <c r="D50" s="136"/>
      <c r="E50" s="136"/>
      <c r="F50" s="136"/>
      <c r="G50" s="136"/>
      <c r="H50" s="136"/>
      <c r="I50" s="136"/>
      <c r="J50" s="136"/>
      <c r="K50" s="136"/>
    </row>
    <row r="51" spans="1:11" ht="15.75">
      <c r="A51" s="76">
        <v>11</v>
      </c>
      <c r="B51" s="71" t="s">
        <v>316</v>
      </c>
      <c r="C51" s="80" t="s">
        <v>269</v>
      </c>
      <c r="D51" s="136"/>
      <c r="E51" s="136"/>
      <c r="F51" s="136"/>
      <c r="G51" s="136"/>
      <c r="H51" s="136"/>
      <c r="I51" s="136"/>
      <c r="J51" s="136"/>
      <c r="K51" s="136"/>
    </row>
    <row r="52" spans="1:11" s="79" customFormat="1" ht="15.75">
      <c r="A52" s="127" t="s">
        <v>346</v>
      </c>
      <c r="B52" s="128" t="s">
        <v>429</v>
      </c>
      <c r="C52" s="55"/>
      <c r="D52" s="133"/>
      <c r="E52" s="133"/>
      <c r="F52" s="133"/>
      <c r="G52" s="133"/>
      <c r="H52" s="133"/>
      <c r="I52" s="133"/>
      <c r="J52" s="133"/>
      <c r="K52" s="133"/>
    </row>
    <row r="53" spans="1:11" ht="31.5">
      <c r="A53" s="76">
        <v>1</v>
      </c>
      <c r="B53" s="84" t="s">
        <v>317</v>
      </c>
      <c r="C53" s="65" t="s">
        <v>318</v>
      </c>
      <c r="D53" s="136"/>
      <c r="E53" s="136"/>
      <c r="F53" s="136"/>
      <c r="G53" s="136"/>
      <c r="H53" s="136"/>
      <c r="I53" s="136"/>
      <c r="J53" s="136"/>
      <c r="K53" s="136"/>
    </row>
    <row r="54" spans="1:11" ht="31.5">
      <c r="A54" s="76">
        <v>2</v>
      </c>
      <c r="B54" s="84" t="s">
        <v>319</v>
      </c>
      <c r="C54" s="47" t="s">
        <v>318</v>
      </c>
      <c r="D54" s="136"/>
      <c r="E54" s="136"/>
      <c r="F54" s="136"/>
      <c r="G54" s="136"/>
      <c r="H54" s="136"/>
      <c r="I54" s="136"/>
      <c r="J54" s="136"/>
      <c r="K54" s="136"/>
    </row>
    <row r="55" spans="1:11" ht="15.75">
      <c r="A55" s="200">
        <v>3</v>
      </c>
      <c r="B55" s="69" t="s">
        <v>320</v>
      </c>
      <c r="C55" s="65" t="s">
        <v>318</v>
      </c>
      <c r="D55" s="136"/>
      <c r="E55" s="136"/>
      <c r="F55" s="136"/>
      <c r="G55" s="136"/>
      <c r="H55" s="136"/>
      <c r="I55" s="136"/>
      <c r="J55" s="136"/>
      <c r="K55" s="136"/>
    </row>
    <row r="56" spans="1:11" ht="15.75">
      <c r="A56" s="201"/>
      <c r="B56" s="85" t="s">
        <v>321</v>
      </c>
      <c r="C56" s="65" t="s">
        <v>318</v>
      </c>
      <c r="D56" s="135">
        <v>0.6</v>
      </c>
      <c r="E56" s="135">
        <v>0.2</v>
      </c>
      <c r="F56" s="135">
        <v>0.16</v>
      </c>
      <c r="G56" s="135">
        <v>0.16</v>
      </c>
      <c r="H56" s="135">
        <v>0.16</v>
      </c>
      <c r="I56" s="135">
        <v>0.16</v>
      </c>
      <c r="J56" s="135">
        <v>1.2</v>
      </c>
      <c r="K56" s="135"/>
    </row>
    <row r="57" spans="1:11" ht="15.75">
      <c r="A57" s="201"/>
      <c r="B57" s="85" t="s">
        <v>271</v>
      </c>
      <c r="C57" s="65" t="s">
        <v>318</v>
      </c>
      <c r="D57" s="135">
        <v>0.15</v>
      </c>
      <c r="E57" s="135">
        <v>0.15</v>
      </c>
      <c r="F57" s="66">
        <v>0.1</v>
      </c>
      <c r="G57" s="135">
        <v>0.3</v>
      </c>
      <c r="H57" s="135"/>
      <c r="I57" s="135"/>
      <c r="J57" s="164">
        <f>1/12*4</f>
        <v>0.33333333333333331</v>
      </c>
      <c r="K57" s="135"/>
    </row>
    <row r="58" spans="1:11" ht="15.75">
      <c r="A58" s="201"/>
      <c r="B58" s="85" t="s">
        <v>322</v>
      </c>
      <c r="C58" s="65" t="s">
        <v>318</v>
      </c>
      <c r="D58" s="135"/>
      <c r="E58" s="135"/>
      <c r="F58" s="135"/>
      <c r="G58" s="135"/>
      <c r="H58" s="135"/>
      <c r="I58" s="135"/>
      <c r="J58" s="135"/>
      <c r="K58" s="135"/>
    </row>
    <row r="59" spans="1:11" ht="31.5">
      <c r="A59" s="201"/>
      <c r="B59" s="85" t="s">
        <v>323</v>
      </c>
      <c r="C59" s="65" t="s">
        <v>318</v>
      </c>
      <c r="D59" s="135"/>
      <c r="E59" s="135"/>
      <c r="F59" s="135">
        <v>0.15</v>
      </c>
      <c r="G59" s="135">
        <v>0.15</v>
      </c>
      <c r="H59" s="135">
        <v>0.15</v>
      </c>
      <c r="I59" s="135"/>
      <c r="J59" s="135">
        <v>0.5</v>
      </c>
      <c r="K59" s="135"/>
    </row>
    <row r="60" spans="1:11" ht="31.5">
      <c r="A60" s="201"/>
      <c r="B60" s="72" t="s">
        <v>324</v>
      </c>
      <c r="C60" s="65" t="s">
        <v>318</v>
      </c>
      <c r="D60" s="135"/>
      <c r="E60" s="135"/>
      <c r="F60" s="135"/>
      <c r="G60" s="135"/>
      <c r="H60" s="135"/>
      <c r="I60" s="135"/>
      <c r="J60" s="135"/>
      <c r="K60" s="135"/>
    </row>
    <row r="61" spans="1:11" ht="15.75">
      <c r="A61" s="202"/>
      <c r="B61" s="85" t="s">
        <v>325</v>
      </c>
      <c r="C61" s="65" t="s">
        <v>318</v>
      </c>
      <c r="D61" s="135">
        <v>0.15</v>
      </c>
      <c r="E61" s="135">
        <v>0.15</v>
      </c>
      <c r="F61" s="135">
        <v>0.15</v>
      </c>
      <c r="G61" s="135">
        <v>0.15</v>
      </c>
      <c r="H61" s="135">
        <v>0.15</v>
      </c>
      <c r="I61" s="135">
        <v>0.15</v>
      </c>
      <c r="J61" s="135"/>
      <c r="K61" s="135">
        <v>0.15</v>
      </c>
    </row>
    <row r="62" spans="1:11" s="89" customFormat="1" ht="31.5" hidden="1">
      <c r="A62" s="86"/>
      <c r="B62" s="83" t="s">
        <v>326</v>
      </c>
      <c r="C62" s="87" t="s">
        <v>327</v>
      </c>
      <c r="D62" s="168"/>
      <c r="E62" s="168"/>
      <c r="F62" s="168"/>
      <c r="G62" s="168"/>
      <c r="H62" s="168"/>
      <c r="I62" s="168"/>
      <c r="J62" s="168"/>
      <c r="K62" s="168"/>
    </row>
    <row r="63" spans="1:11" ht="15.75" hidden="1">
      <c r="A63" s="76"/>
      <c r="B63" s="84" t="s">
        <v>328</v>
      </c>
      <c r="C63" s="60"/>
      <c r="D63" s="136"/>
      <c r="E63" s="136"/>
      <c r="F63" s="136"/>
      <c r="G63" s="136"/>
      <c r="H63" s="136"/>
      <c r="I63" s="136"/>
      <c r="J63" s="136"/>
      <c r="K63" s="136"/>
    </row>
    <row r="64" spans="1:11" ht="15.75" hidden="1">
      <c r="A64" s="76"/>
      <c r="B64" s="67" t="s">
        <v>329</v>
      </c>
      <c r="C64" s="47" t="s">
        <v>327</v>
      </c>
      <c r="D64" s="136"/>
      <c r="E64" s="136"/>
      <c r="F64" s="136"/>
      <c r="G64" s="136"/>
      <c r="H64" s="136"/>
      <c r="I64" s="136"/>
      <c r="J64" s="136"/>
      <c r="K64" s="136"/>
    </row>
    <row r="65" spans="1:13" ht="31.5" hidden="1">
      <c r="A65" s="76"/>
      <c r="B65" s="67" t="s">
        <v>330</v>
      </c>
      <c r="C65" s="47" t="s">
        <v>331</v>
      </c>
      <c r="D65" s="136"/>
      <c r="E65" s="136"/>
      <c r="F65" s="136"/>
      <c r="G65" s="136"/>
      <c r="H65" s="136"/>
      <c r="I65" s="136"/>
      <c r="J65" s="136"/>
      <c r="K65" s="136"/>
    </row>
    <row r="66" spans="1:13" ht="31.5" hidden="1">
      <c r="A66" s="76"/>
      <c r="B66" s="67" t="s">
        <v>332</v>
      </c>
      <c r="C66" s="47" t="s">
        <v>333</v>
      </c>
      <c r="D66" s="136"/>
      <c r="E66" s="136"/>
      <c r="F66" s="136"/>
      <c r="G66" s="136"/>
      <c r="H66" s="136"/>
      <c r="I66" s="136"/>
      <c r="J66" s="136"/>
      <c r="K66" s="136"/>
    </row>
    <row r="67" spans="1:13" s="79" customFormat="1" ht="15.75">
      <c r="A67" s="127" t="s">
        <v>347</v>
      </c>
      <c r="B67" s="128" t="s">
        <v>430</v>
      </c>
      <c r="C67" s="90"/>
      <c r="D67" s="133"/>
      <c r="E67" s="133"/>
      <c r="F67" s="133"/>
      <c r="G67" s="133"/>
      <c r="H67" s="133"/>
      <c r="I67" s="133"/>
      <c r="J67" s="133"/>
      <c r="K67" s="133"/>
    </row>
    <row r="68" spans="1:13" ht="31.5">
      <c r="A68" s="200">
        <v>1</v>
      </c>
      <c r="B68" s="73" t="s">
        <v>334</v>
      </c>
      <c r="C68" s="47" t="s">
        <v>335</v>
      </c>
      <c r="D68" s="169">
        <v>13</v>
      </c>
      <c r="E68" s="169">
        <v>3.8</v>
      </c>
      <c r="F68" s="169"/>
      <c r="G68" s="169"/>
      <c r="H68" s="169"/>
      <c r="I68" s="169"/>
      <c r="J68" s="169"/>
      <c r="K68" s="169"/>
    </row>
    <row r="69" spans="1:13" ht="31.5">
      <c r="A69" s="201"/>
      <c r="B69" s="93" t="s">
        <v>336</v>
      </c>
      <c r="C69" s="47" t="s">
        <v>335</v>
      </c>
      <c r="D69" s="169">
        <v>0.5</v>
      </c>
      <c r="E69" s="169"/>
      <c r="F69" s="169"/>
      <c r="G69" s="169"/>
      <c r="H69" s="169"/>
      <c r="I69" s="169"/>
      <c r="J69" s="169"/>
      <c r="K69" s="169"/>
    </row>
    <row r="70" spans="1:13" ht="31.5">
      <c r="A70" s="202"/>
      <c r="B70" s="93" t="s">
        <v>337</v>
      </c>
      <c r="C70" s="47" t="s">
        <v>335</v>
      </c>
      <c r="D70" s="169">
        <v>12.5</v>
      </c>
      <c r="E70" s="169">
        <v>3.8</v>
      </c>
      <c r="F70" s="169"/>
      <c r="G70" s="169"/>
      <c r="H70" s="169"/>
      <c r="I70" s="169"/>
      <c r="J70" s="169"/>
      <c r="K70" s="169"/>
    </row>
    <row r="71" spans="1:13" ht="15.75">
      <c r="A71" s="76">
        <v>2</v>
      </c>
      <c r="B71" s="73" t="s">
        <v>338</v>
      </c>
      <c r="C71" s="80" t="s">
        <v>327</v>
      </c>
      <c r="D71" s="169">
        <v>11</v>
      </c>
      <c r="E71" s="169">
        <v>3.2</v>
      </c>
      <c r="F71" s="136"/>
      <c r="G71" s="136"/>
      <c r="H71" s="136"/>
      <c r="I71" s="136"/>
      <c r="J71" s="136"/>
      <c r="K71" s="136"/>
    </row>
    <row r="72" spans="1:13" s="79" customFormat="1" ht="28.5">
      <c r="A72" s="127" t="s">
        <v>348</v>
      </c>
      <c r="B72" s="129" t="s">
        <v>373</v>
      </c>
      <c r="C72" s="95" t="s">
        <v>433</v>
      </c>
      <c r="D72" s="176">
        <v>1200</v>
      </c>
      <c r="E72" s="176">
        <v>240</v>
      </c>
      <c r="F72" s="176">
        <v>220</v>
      </c>
      <c r="G72" s="176">
        <v>160</v>
      </c>
      <c r="H72" s="176">
        <v>80</v>
      </c>
      <c r="I72" s="176">
        <v>410</v>
      </c>
      <c r="J72" s="176">
        <v>350</v>
      </c>
      <c r="K72" s="176">
        <v>150</v>
      </c>
      <c r="M72" s="184"/>
    </row>
  </sheetData>
  <mergeCells count="8">
    <mergeCell ref="A29:A35"/>
    <mergeCell ref="A55:A61"/>
    <mergeCell ref="A68:A70"/>
    <mergeCell ref="A1:K1"/>
    <mergeCell ref="A6:A11"/>
    <mergeCell ref="A12:A17"/>
    <mergeCell ref="A18:A23"/>
    <mergeCell ref="A2:K2"/>
  </mergeCells>
  <printOptions horizontalCentered="1"/>
  <pageMargins left="0.7" right="0.7" top="0.55000000000000004" bottom="0.53" header="0.3" footer="0.3"/>
  <pageSetup paperSize="9" firstPageNumber="4" orientation="landscape" useFirstPageNumber="1" verticalDpi="0" r:id="rId1"/>
  <headerFooter>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72"/>
  <sheetViews>
    <sheetView zoomScaleNormal="100" workbookViewId="0">
      <pane ySplit="3" topLeftCell="A4" activePane="bottomLeft" state="frozen"/>
      <selection pane="bottomLeft" activeCell="C72" sqref="C72"/>
    </sheetView>
  </sheetViews>
  <sheetFormatPr defaultColWidth="9" defaultRowHeight="15"/>
  <cols>
    <col min="1" max="1" width="5.5" style="50" bestFit="1" customWidth="1"/>
    <col min="2" max="2" width="29" style="49" customWidth="1"/>
    <col min="3" max="3" width="9.125" style="49" customWidth="1"/>
    <col min="4" max="4" width="9.25" style="49" customWidth="1"/>
    <col min="5" max="5" width="9.75" style="49" customWidth="1"/>
    <col min="6" max="6" width="9.5" style="49" customWidth="1"/>
    <col min="7" max="7" width="8.75" style="49" bestFit="1" customWidth="1"/>
    <col min="8" max="8" width="9.75" style="49" customWidth="1"/>
    <col min="9" max="9" width="8.75" style="49" bestFit="1" customWidth="1"/>
    <col min="10" max="11" width="9.5" style="49" customWidth="1"/>
    <col min="12" max="12" width="0" style="49" hidden="1" customWidth="1"/>
    <col min="13" max="16384" width="9" style="49"/>
  </cols>
  <sheetData>
    <row r="1" spans="1:12" ht="29.25" customHeight="1">
      <c r="A1" s="203" t="s">
        <v>426</v>
      </c>
      <c r="B1" s="203"/>
      <c r="C1" s="203"/>
      <c r="D1" s="203"/>
      <c r="E1" s="203"/>
      <c r="F1" s="203"/>
      <c r="G1" s="203"/>
      <c r="H1" s="203"/>
      <c r="I1" s="203"/>
      <c r="J1" s="203"/>
      <c r="K1" s="203"/>
    </row>
    <row r="2" spans="1:12" ht="18.75">
      <c r="A2" s="204" t="s">
        <v>424</v>
      </c>
      <c r="B2" s="204"/>
      <c r="C2" s="204"/>
      <c r="D2" s="204"/>
      <c r="E2" s="204"/>
      <c r="F2" s="204"/>
      <c r="G2" s="204"/>
      <c r="H2" s="204"/>
      <c r="I2" s="204"/>
      <c r="J2" s="204"/>
      <c r="K2" s="204"/>
      <c r="L2" s="181"/>
    </row>
    <row r="3" spans="1:12" s="54" customFormat="1" ht="44.25" customHeight="1">
      <c r="A3" s="51"/>
      <c r="B3" s="52"/>
      <c r="C3" s="52" t="s">
        <v>262</v>
      </c>
      <c r="D3" s="53" t="s">
        <v>213</v>
      </c>
      <c r="E3" s="53" t="s">
        <v>214</v>
      </c>
      <c r="F3" s="53" t="s">
        <v>215</v>
      </c>
      <c r="G3" s="53" t="s">
        <v>216</v>
      </c>
      <c r="H3" s="53" t="s">
        <v>217</v>
      </c>
      <c r="I3" s="53" t="s">
        <v>218</v>
      </c>
      <c r="J3" s="53" t="s">
        <v>219</v>
      </c>
      <c r="K3" s="53" t="s">
        <v>220</v>
      </c>
    </row>
    <row r="4" spans="1:12" s="58" customFormat="1" ht="31.5">
      <c r="A4" s="127" t="s">
        <v>341</v>
      </c>
      <c r="B4" s="128" t="s">
        <v>375</v>
      </c>
      <c r="C4" s="56"/>
      <c r="D4" s="133"/>
      <c r="E4" s="133"/>
      <c r="F4" s="133"/>
      <c r="G4" s="133"/>
      <c r="H4" s="133"/>
      <c r="I4" s="133"/>
      <c r="J4" s="133"/>
      <c r="K4" s="133"/>
    </row>
    <row r="5" spans="1:12" s="63" customFormat="1" ht="15.75">
      <c r="A5" s="59" t="s">
        <v>300</v>
      </c>
      <c r="B5" s="128" t="s">
        <v>342</v>
      </c>
      <c r="C5" s="61"/>
      <c r="D5" s="134"/>
      <c r="E5" s="134"/>
      <c r="F5" s="134"/>
      <c r="G5" s="134"/>
      <c r="H5" s="134"/>
      <c r="I5" s="134"/>
      <c r="J5" s="134"/>
      <c r="K5" s="134"/>
    </row>
    <row r="6" spans="1:12" ht="31.5">
      <c r="A6" s="200">
        <v>1</v>
      </c>
      <c r="B6" s="64" t="s">
        <v>263</v>
      </c>
      <c r="C6" s="65" t="s">
        <v>285</v>
      </c>
      <c r="D6" s="136"/>
      <c r="E6" s="136"/>
      <c r="F6" s="136"/>
      <c r="G6" s="136"/>
      <c r="H6" s="136"/>
      <c r="I6" s="136"/>
      <c r="J6" s="136"/>
      <c r="K6" s="136"/>
    </row>
    <row r="7" spans="1:12" ht="15.75">
      <c r="A7" s="201"/>
      <c r="B7" s="67" t="s">
        <v>264</v>
      </c>
      <c r="C7" s="65" t="s">
        <v>285</v>
      </c>
      <c r="D7" s="152">
        <v>505</v>
      </c>
      <c r="E7" s="152">
        <v>625</v>
      </c>
      <c r="F7" s="152">
        <v>675</v>
      </c>
      <c r="G7" s="152">
        <v>670</v>
      </c>
      <c r="H7" s="152">
        <v>420</v>
      </c>
      <c r="I7" s="152">
        <v>700</v>
      </c>
      <c r="J7" s="152">
        <v>380</v>
      </c>
      <c r="K7" s="152">
        <v>705</v>
      </c>
    </row>
    <row r="8" spans="1:12" ht="15.75">
      <c r="A8" s="201"/>
      <c r="B8" s="67" t="s">
        <v>265</v>
      </c>
      <c r="C8" s="65" t="s">
        <v>285</v>
      </c>
      <c r="D8" s="152">
        <v>155</v>
      </c>
      <c r="E8" s="152">
        <v>250</v>
      </c>
      <c r="F8" s="152">
        <v>320</v>
      </c>
      <c r="G8" s="152">
        <v>215</v>
      </c>
      <c r="H8" s="152">
        <v>210</v>
      </c>
      <c r="I8" s="152">
        <v>80</v>
      </c>
      <c r="J8" s="152">
        <v>75</v>
      </c>
      <c r="K8" s="152">
        <v>90</v>
      </c>
    </row>
    <row r="9" spans="1:12" ht="15.75">
      <c r="A9" s="201"/>
      <c r="B9" s="64" t="s">
        <v>266</v>
      </c>
      <c r="C9" s="65" t="s">
        <v>269</v>
      </c>
      <c r="D9" s="152"/>
      <c r="E9" s="152"/>
      <c r="F9" s="152"/>
      <c r="G9" s="152"/>
      <c r="H9" s="152"/>
      <c r="I9" s="152"/>
      <c r="J9" s="152"/>
      <c r="K9" s="152"/>
    </row>
    <row r="10" spans="1:12" ht="15.75">
      <c r="A10" s="201"/>
      <c r="B10" s="67" t="s">
        <v>343</v>
      </c>
      <c r="C10" s="65" t="s">
        <v>269</v>
      </c>
      <c r="D10" s="152">
        <v>2150</v>
      </c>
      <c r="E10" s="152">
        <v>2660</v>
      </c>
      <c r="F10" s="152">
        <v>2875</v>
      </c>
      <c r="G10" s="152">
        <v>2854</v>
      </c>
      <c r="H10" s="152">
        <v>1790</v>
      </c>
      <c r="I10" s="152">
        <v>2980</v>
      </c>
      <c r="J10" s="152">
        <v>1619</v>
      </c>
      <c r="K10" s="152">
        <v>3003</v>
      </c>
    </row>
    <row r="11" spans="1:12" ht="15.75">
      <c r="A11" s="202"/>
      <c r="B11" s="67" t="s">
        <v>344</v>
      </c>
      <c r="C11" s="65" t="s">
        <v>269</v>
      </c>
      <c r="D11" s="152">
        <v>906.75</v>
      </c>
      <c r="E11" s="152">
        <v>1462.5</v>
      </c>
      <c r="F11" s="152">
        <v>1890</v>
      </c>
      <c r="G11" s="152">
        <v>1257.75</v>
      </c>
      <c r="H11" s="152">
        <v>1228.5</v>
      </c>
      <c r="I11" s="152">
        <v>468</v>
      </c>
      <c r="J11" s="152">
        <v>438.75</v>
      </c>
      <c r="K11" s="152">
        <v>526.5</v>
      </c>
    </row>
    <row r="12" spans="1:12" ht="31.5">
      <c r="A12" s="200">
        <v>2</v>
      </c>
      <c r="B12" s="64" t="s">
        <v>267</v>
      </c>
      <c r="C12" s="65"/>
      <c r="D12" s="136"/>
      <c r="E12" s="136"/>
      <c r="F12" s="136"/>
      <c r="G12" s="136"/>
      <c r="H12" s="136"/>
      <c r="I12" s="136"/>
      <c r="J12" s="136"/>
      <c r="K12" s="136"/>
    </row>
    <row r="13" spans="1:12" ht="15.75">
      <c r="A13" s="201"/>
      <c r="B13" s="67" t="s">
        <v>268</v>
      </c>
      <c r="C13" s="65" t="s">
        <v>269</v>
      </c>
      <c r="D13" s="152">
        <v>0</v>
      </c>
      <c r="E13" s="152">
        <v>15</v>
      </c>
      <c r="F13" s="152">
        <v>1</v>
      </c>
      <c r="G13" s="152">
        <v>65</v>
      </c>
      <c r="H13" s="152">
        <v>160</v>
      </c>
      <c r="I13" s="152">
        <v>1</v>
      </c>
      <c r="J13" s="152">
        <v>70</v>
      </c>
      <c r="K13" s="152">
        <v>45</v>
      </c>
    </row>
    <row r="14" spans="1:12" ht="15.75">
      <c r="A14" s="201"/>
      <c r="B14" s="68" t="s">
        <v>270</v>
      </c>
      <c r="C14" s="65" t="s">
        <v>269</v>
      </c>
      <c r="D14" s="152">
        <v>574</v>
      </c>
      <c r="E14" s="152">
        <v>181</v>
      </c>
      <c r="F14" s="152">
        <v>621</v>
      </c>
      <c r="G14" s="152">
        <v>336</v>
      </c>
      <c r="H14" s="152">
        <v>621</v>
      </c>
      <c r="I14" s="152">
        <v>514</v>
      </c>
      <c r="J14" s="152">
        <v>486</v>
      </c>
      <c r="K14" s="152">
        <v>925</v>
      </c>
    </row>
    <row r="15" spans="1:12" ht="15.75">
      <c r="A15" s="201"/>
      <c r="B15" s="68" t="s">
        <v>271</v>
      </c>
      <c r="C15" s="65" t="s">
        <v>269</v>
      </c>
      <c r="D15" s="152">
        <v>0</v>
      </c>
      <c r="E15" s="152">
        <v>0</v>
      </c>
      <c r="F15" s="152">
        <v>0</v>
      </c>
      <c r="G15" s="152">
        <v>0</v>
      </c>
      <c r="H15" s="152">
        <v>0</v>
      </c>
      <c r="I15" s="152">
        <v>0</v>
      </c>
      <c r="J15" s="152">
        <v>0</v>
      </c>
      <c r="K15" s="152">
        <v>0</v>
      </c>
    </row>
    <row r="16" spans="1:12" ht="15.75">
      <c r="A16" s="201"/>
      <c r="B16" s="67" t="s">
        <v>272</v>
      </c>
      <c r="C16" s="65" t="s">
        <v>269</v>
      </c>
      <c r="D16" s="152">
        <v>375</v>
      </c>
      <c r="E16" s="152">
        <v>230</v>
      </c>
      <c r="F16" s="152">
        <v>170</v>
      </c>
      <c r="G16" s="152">
        <v>153</v>
      </c>
      <c r="H16" s="152">
        <v>295</v>
      </c>
      <c r="I16" s="152">
        <v>480</v>
      </c>
      <c r="J16" s="152">
        <v>6</v>
      </c>
      <c r="K16" s="152">
        <v>4</v>
      </c>
    </row>
    <row r="17" spans="1:11" ht="15.75">
      <c r="A17" s="202"/>
      <c r="B17" s="67" t="s">
        <v>273</v>
      </c>
      <c r="C17" s="65" t="s">
        <v>269</v>
      </c>
      <c r="D17" s="152">
        <v>38</v>
      </c>
      <c r="E17" s="152">
        <v>20</v>
      </c>
      <c r="F17" s="152">
        <v>135</v>
      </c>
      <c r="G17" s="152">
        <v>0</v>
      </c>
      <c r="H17" s="152">
        <v>225</v>
      </c>
      <c r="I17" s="152">
        <v>66</v>
      </c>
      <c r="J17" s="152">
        <v>4</v>
      </c>
      <c r="K17" s="152">
        <v>565</v>
      </c>
    </row>
    <row r="18" spans="1:11" ht="15.75">
      <c r="A18" s="200">
        <v>3</v>
      </c>
      <c r="B18" s="69" t="s">
        <v>274</v>
      </c>
      <c r="C18" s="70"/>
      <c r="D18" s="136"/>
      <c r="E18" s="136"/>
      <c r="F18" s="136"/>
      <c r="G18" s="136"/>
      <c r="H18" s="136"/>
      <c r="I18" s="136"/>
      <c r="J18" s="136"/>
      <c r="K18" s="136"/>
    </row>
    <row r="19" spans="1:11" ht="15.75">
      <c r="A19" s="201"/>
      <c r="B19" s="71" t="s">
        <v>275</v>
      </c>
      <c r="C19" s="65" t="s">
        <v>276</v>
      </c>
      <c r="D19" s="154">
        <v>324</v>
      </c>
      <c r="E19" s="154">
        <v>227</v>
      </c>
      <c r="F19" s="154">
        <v>1038</v>
      </c>
      <c r="G19" s="154">
        <v>675</v>
      </c>
      <c r="H19" s="154">
        <v>678</v>
      </c>
      <c r="I19" s="154">
        <v>521</v>
      </c>
      <c r="J19" s="154">
        <v>893</v>
      </c>
      <c r="K19" s="154">
        <v>1177</v>
      </c>
    </row>
    <row r="20" spans="1:11" ht="15.75">
      <c r="A20" s="201"/>
      <c r="B20" s="71" t="s">
        <v>277</v>
      </c>
      <c r="C20" s="65" t="s">
        <v>276</v>
      </c>
      <c r="D20" s="156">
        <v>892</v>
      </c>
      <c r="E20" s="156">
        <v>1082</v>
      </c>
      <c r="F20" s="156">
        <v>3250</v>
      </c>
      <c r="G20" s="156">
        <v>500</v>
      </c>
      <c r="H20" s="156">
        <v>225</v>
      </c>
      <c r="I20" s="156">
        <v>509</v>
      </c>
      <c r="J20" s="156">
        <v>104</v>
      </c>
      <c r="K20" s="156">
        <v>190</v>
      </c>
    </row>
    <row r="21" spans="1:11" ht="15.75">
      <c r="A21" s="201"/>
      <c r="B21" s="71" t="s">
        <v>278</v>
      </c>
      <c r="C21" s="65" t="s">
        <v>276</v>
      </c>
      <c r="D21" s="154">
        <v>6608</v>
      </c>
      <c r="E21" s="154">
        <v>3491</v>
      </c>
      <c r="F21" s="154">
        <v>8920</v>
      </c>
      <c r="G21" s="154">
        <v>2368</v>
      </c>
      <c r="H21" s="154">
        <v>3559</v>
      </c>
      <c r="I21" s="154">
        <v>3562</v>
      </c>
      <c r="J21" s="154">
        <v>5179</v>
      </c>
      <c r="K21" s="154">
        <v>4357</v>
      </c>
    </row>
    <row r="22" spans="1:11" ht="15.75">
      <c r="A22" s="201"/>
      <c r="B22" s="71" t="s">
        <v>279</v>
      </c>
      <c r="C22" s="65" t="s">
        <v>276</v>
      </c>
      <c r="D22" s="157">
        <v>76000</v>
      </c>
      <c r="E22" s="157">
        <v>60214</v>
      </c>
      <c r="F22" s="157">
        <v>57700</v>
      </c>
      <c r="G22" s="157">
        <v>63318</v>
      </c>
      <c r="H22" s="157">
        <v>38000</v>
      </c>
      <c r="I22" s="157">
        <v>113000</v>
      </c>
      <c r="J22" s="157">
        <v>106000</v>
      </c>
      <c r="K22" s="157">
        <v>92000</v>
      </c>
    </row>
    <row r="23" spans="1:11" ht="15.75">
      <c r="A23" s="202"/>
      <c r="B23" s="72" t="s">
        <v>280</v>
      </c>
      <c r="C23" s="65" t="s">
        <v>269</v>
      </c>
      <c r="D23" s="157">
        <v>741.71100000000001</v>
      </c>
      <c r="E23" s="157">
        <v>453.87</v>
      </c>
      <c r="F23" s="157">
        <v>1008.755</v>
      </c>
      <c r="G23" s="157">
        <v>368.827</v>
      </c>
      <c r="H23" s="157">
        <v>414.83300000000003</v>
      </c>
      <c r="I23" s="157">
        <v>550.96900000000005</v>
      </c>
      <c r="J23" s="157">
        <v>689.79300000000001</v>
      </c>
      <c r="K23" s="157">
        <v>613.10900000000004</v>
      </c>
    </row>
    <row r="24" spans="1:11" s="75" customFormat="1" ht="15.75">
      <c r="A24" s="59" t="s">
        <v>301</v>
      </c>
      <c r="B24" s="73" t="s">
        <v>281</v>
      </c>
      <c r="C24" s="60"/>
      <c r="D24" s="134"/>
      <c r="E24" s="134"/>
      <c r="F24" s="134"/>
      <c r="G24" s="134"/>
      <c r="H24" s="134"/>
      <c r="I24" s="134"/>
      <c r="J24" s="134"/>
      <c r="K24" s="134"/>
    </row>
    <row r="25" spans="1:11" ht="15.75">
      <c r="A25" s="76">
        <v>1</v>
      </c>
      <c r="B25" s="71" t="s">
        <v>282</v>
      </c>
      <c r="C25" s="65" t="s">
        <v>283</v>
      </c>
      <c r="D25" s="173">
        <v>222.32925333333321</v>
      </c>
      <c r="E25" s="173">
        <v>0</v>
      </c>
      <c r="F25" s="173">
        <v>0</v>
      </c>
      <c r="G25" s="173">
        <v>0</v>
      </c>
      <c r="H25" s="173">
        <v>0</v>
      </c>
      <c r="I25" s="173">
        <v>0</v>
      </c>
      <c r="J25" s="173">
        <v>0</v>
      </c>
      <c r="K25" s="173">
        <v>0</v>
      </c>
    </row>
    <row r="26" spans="1:11" ht="15.75">
      <c r="A26" s="76">
        <v>2</v>
      </c>
      <c r="B26" s="72" t="s">
        <v>284</v>
      </c>
      <c r="C26" s="47" t="s">
        <v>285</v>
      </c>
      <c r="D26" s="173">
        <v>0</v>
      </c>
      <c r="E26" s="173">
        <v>7.0799999999999983</v>
      </c>
      <c r="F26" s="173">
        <v>60</v>
      </c>
      <c r="G26" s="173">
        <v>0</v>
      </c>
      <c r="H26" s="173">
        <v>66.28</v>
      </c>
      <c r="I26" s="173">
        <v>0</v>
      </c>
      <c r="J26" s="173">
        <v>68.7</v>
      </c>
      <c r="K26" s="173">
        <v>27.799999999999997</v>
      </c>
    </row>
    <row r="27" spans="1:11" ht="15.75">
      <c r="A27" s="76">
        <v>3</v>
      </c>
      <c r="B27" s="67" t="s">
        <v>286</v>
      </c>
      <c r="C27" s="65" t="s">
        <v>283</v>
      </c>
      <c r="D27" s="173">
        <v>23.333333333333336</v>
      </c>
      <c r="E27" s="173">
        <v>0</v>
      </c>
      <c r="F27" s="173">
        <v>17.016666666666673</v>
      </c>
      <c r="G27" s="173">
        <v>32</v>
      </c>
      <c r="H27" s="173">
        <v>16.28</v>
      </c>
      <c r="I27" s="173">
        <v>36.899999999999991</v>
      </c>
      <c r="J27" s="173">
        <v>21</v>
      </c>
      <c r="K27" s="173">
        <v>5.6533333333333289</v>
      </c>
    </row>
    <row r="28" spans="1:11" ht="15.75">
      <c r="A28" s="76">
        <v>4</v>
      </c>
      <c r="B28" s="72" t="s">
        <v>287</v>
      </c>
      <c r="C28" s="65" t="s">
        <v>285</v>
      </c>
      <c r="D28" s="173">
        <v>0</v>
      </c>
      <c r="E28" s="173">
        <v>1</v>
      </c>
      <c r="F28" s="173">
        <v>0</v>
      </c>
      <c r="G28" s="173">
        <v>1</v>
      </c>
      <c r="H28" s="173">
        <v>0</v>
      </c>
      <c r="I28" s="173">
        <v>0</v>
      </c>
      <c r="J28" s="173">
        <v>5</v>
      </c>
      <c r="K28" s="173">
        <v>5</v>
      </c>
    </row>
    <row r="29" spans="1:11" ht="15.75">
      <c r="A29" s="200">
        <v>5</v>
      </c>
      <c r="B29" s="64" t="s">
        <v>288</v>
      </c>
      <c r="C29" s="47"/>
      <c r="D29" s="136"/>
      <c r="E29" s="136"/>
      <c r="F29" s="136"/>
      <c r="G29" s="136"/>
      <c r="H29" s="136"/>
      <c r="I29" s="136"/>
      <c r="J29" s="136"/>
      <c r="K29" s="136"/>
    </row>
    <row r="30" spans="1:11" ht="15.75">
      <c r="A30" s="201"/>
      <c r="B30" s="72" t="s">
        <v>289</v>
      </c>
      <c r="C30" s="65" t="s">
        <v>290</v>
      </c>
      <c r="D30" s="173">
        <v>1223.8359050000001</v>
      </c>
      <c r="E30" s="173">
        <v>176.26211666666677</v>
      </c>
      <c r="F30" s="173">
        <v>634.26211666666677</v>
      </c>
      <c r="G30" s="173">
        <v>11367.621166666666</v>
      </c>
      <c r="H30" s="173">
        <v>7133.4416416666663</v>
      </c>
      <c r="I30" s="173">
        <v>9348.8348166666674</v>
      </c>
      <c r="J30" s="173">
        <v>226.09522249999986</v>
      </c>
      <c r="K30" s="173">
        <v>77.839693333333344</v>
      </c>
    </row>
    <row r="31" spans="1:11" ht="15.75">
      <c r="A31" s="201"/>
      <c r="B31" s="72" t="s">
        <v>291</v>
      </c>
      <c r="C31" s="65"/>
      <c r="D31" s="173"/>
      <c r="E31" s="173"/>
      <c r="F31" s="173"/>
      <c r="G31" s="173"/>
      <c r="H31" s="173"/>
      <c r="I31" s="173"/>
      <c r="J31" s="173"/>
      <c r="K31" s="173"/>
    </row>
    <row r="32" spans="1:11" ht="15.75">
      <c r="A32" s="201"/>
      <c r="B32" s="71" t="s">
        <v>292</v>
      </c>
      <c r="C32" s="65" t="s">
        <v>269</v>
      </c>
      <c r="D32" s="173">
        <v>0</v>
      </c>
      <c r="E32" s="173">
        <v>0</v>
      </c>
      <c r="F32" s="173">
        <v>0</v>
      </c>
      <c r="G32" s="173">
        <v>0</v>
      </c>
      <c r="H32" s="173">
        <v>0</v>
      </c>
      <c r="I32" s="173">
        <v>0</v>
      </c>
      <c r="J32" s="173">
        <v>0</v>
      </c>
      <c r="K32" s="173">
        <v>0</v>
      </c>
    </row>
    <row r="33" spans="1:11" ht="15.75">
      <c r="A33" s="201"/>
      <c r="B33" s="71" t="s">
        <v>293</v>
      </c>
      <c r="C33" s="65" t="s">
        <v>269</v>
      </c>
      <c r="D33" s="165">
        <v>105.11199999999999</v>
      </c>
      <c r="E33" s="173">
        <v>0</v>
      </c>
      <c r="F33" s="173">
        <v>0</v>
      </c>
      <c r="G33" s="165">
        <v>18.388999999999999</v>
      </c>
      <c r="H33" s="165">
        <v>73.555999999999997</v>
      </c>
      <c r="I33" s="165">
        <v>356.57333333333298</v>
      </c>
      <c r="J33" s="165">
        <v>739.85666666666668</v>
      </c>
      <c r="K33" s="165">
        <v>811.15333333333342</v>
      </c>
    </row>
    <row r="34" spans="1:11" ht="15.75">
      <c r="A34" s="201"/>
      <c r="B34" s="71" t="s">
        <v>294</v>
      </c>
      <c r="C34" s="65" t="s">
        <v>269</v>
      </c>
      <c r="D34" s="173">
        <v>0</v>
      </c>
      <c r="E34" s="173">
        <v>0</v>
      </c>
      <c r="F34" s="173">
        <v>0</v>
      </c>
      <c r="G34" s="173">
        <v>0</v>
      </c>
      <c r="H34" s="165">
        <v>14.216999999999999</v>
      </c>
      <c r="I34" s="165">
        <v>11.433999999999997</v>
      </c>
      <c r="J34" s="173">
        <v>0</v>
      </c>
      <c r="K34" s="173">
        <v>0</v>
      </c>
    </row>
    <row r="35" spans="1:11" ht="15.75">
      <c r="A35" s="202"/>
      <c r="B35" s="71" t="s">
        <v>295</v>
      </c>
      <c r="C35" s="65" t="s">
        <v>269</v>
      </c>
      <c r="D35" s="173">
        <v>0</v>
      </c>
      <c r="E35" s="173">
        <v>0</v>
      </c>
      <c r="F35" s="173">
        <v>0</v>
      </c>
      <c r="G35" s="173">
        <v>0</v>
      </c>
      <c r="H35" s="173">
        <v>0</v>
      </c>
      <c r="I35" s="173">
        <v>0</v>
      </c>
      <c r="J35" s="173">
        <v>122.73380790405723</v>
      </c>
      <c r="K35" s="173">
        <v>0</v>
      </c>
    </row>
    <row r="36" spans="1:11" ht="15.75">
      <c r="A36" s="76">
        <v>6</v>
      </c>
      <c r="B36" s="71" t="s">
        <v>296</v>
      </c>
      <c r="C36" s="65" t="s">
        <v>285</v>
      </c>
      <c r="D36" s="173">
        <v>0</v>
      </c>
      <c r="E36" s="173">
        <v>0</v>
      </c>
      <c r="F36" s="173">
        <v>0</v>
      </c>
      <c r="G36" s="173">
        <v>0</v>
      </c>
      <c r="H36" s="173">
        <v>0</v>
      </c>
      <c r="I36" s="173">
        <v>0</v>
      </c>
      <c r="J36" s="173">
        <v>5</v>
      </c>
      <c r="K36" s="173">
        <v>5</v>
      </c>
    </row>
    <row r="37" spans="1:11" s="75" customFormat="1" ht="15.75">
      <c r="A37" s="59" t="s">
        <v>339</v>
      </c>
      <c r="B37" s="73" t="s">
        <v>297</v>
      </c>
      <c r="C37" s="77"/>
      <c r="D37" s="159"/>
      <c r="E37" s="159"/>
      <c r="F37" s="159"/>
      <c r="G37" s="159"/>
      <c r="H37" s="159"/>
      <c r="I37" s="159"/>
      <c r="J37" s="159"/>
      <c r="K37" s="159"/>
    </row>
    <row r="38" spans="1:11" ht="15.75">
      <c r="A38" s="76">
        <v>1</v>
      </c>
      <c r="B38" s="71" t="s">
        <v>298</v>
      </c>
      <c r="C38" s="65" t="s">
        <v>285</v>
      </c>
      <c r="D38" s="161">
        <v>52.6</v>
      </c>
      <c r="E38" s="161">
        <v>33.76</v>
      </c>
      <c r="F38" s="161">
        <v>12</v>
      </c>
      <c r="G38" s="161">
        <v>22.8</v>
      </c>
      <c r="H38" s="161">
        <v>30.8</v>
      </c>
      <c r="I38" s="161">
        <v>28.06</v>
      </c>
      <c r="J38" s="161">
        <v>9.39</v>
      </c>
      <c r="K38" s="161">
        <v>17.190000000000001</v>
      </c>
    </row>
    <row r="39" spans="1:11" ht="15.75">
      <c r="A39" s="76">
        <v>2</v>
      </c>
      <c r="B39" s="67" t="s">
        <v>299</v>
      </c>
      <c r="C39" s="47" t="s">
        <v>269</v>
      </c>
      <c r="D39" s="162">
        <v>51.1</v>
      </c>
      <c r="E39" s="162">
        <v>33.46</v>
      </c>
      <c r="F39" s="162">
        <v>12.6</v>
      </c>
      <c r="G39" s="162">
        <v>22.26</v>
      </c>
      <c r="H39" s="162">
        <v>32.945</v>
      </c>
      <c r="I39" s="162">
        <v>28.03</v>
      </c>
      <c r="J39" s="162">
        <v>15.6</v>
      </c>
      <c r="K39" s="162">
        <v>18.64</v>
      </c>
    </row>
    <row r="40" spans="1:11" s="79" customFormat="1" ht="14.25">
      <c r="A40" s="127" t="s">
        <v>345</v>
      </c>
      <c r="B40" s="129" t="s">
        <v>432</v>
      </c>
      <c r="C40" s="78"/>
      <c r="D40" s="133"/>
      <c r="E40" s="133"/>
      <c r="F40" s="133"/>
      <c r="G40" s="133"/>
      <c r="H40" s="133"/>
      <c r="I40" s="133"/>
      <c r="J40" s="133"/>
      <c r="K40" s="133"/>
    </row>
    <row r="41" spans="1:11" ht="15.75">
      <c r="A41" s="76">
        <v>1</v>
      </c>
      <c r="B41" s="71" t="s">
        <v>302</v>
      </c>
      <c r="C41" s="80" t="s">
        <v>303</v>
      </c>
      <c r="D41" s="135"/>
      <c r="E41" s="135"/>
      <c r="F41" s="135"/>
      <c r="G41" s="135"/>
      <c r="H41" s="135"/>
      <c r="I41" s="135"/>
      <c r="J41" s="135">
        <v>1.48</v>
      </c>
      <c r="K41" s="135">
        <v>18.29</v>
      </c>
    </row>
    <row r="42" spans="1:11" ht="15.75">
      <c r="A42" s="76">
        <v>2</v>
      </c>
      <c r="B42" s="71" t="s">
        <v>304</v>
      </c>
      <c r="C42" s="80" t="s">
        <v>305</v>
      </c>
      <c r="D42" s="136"/>
      <c r="E42" s="136"/>
      <c r="F42" s="136"/>
      <c r="G42" s="136"/>
      <c r="H42" s="136"/>
      <c r="I42" s="136"/>
      <c r="J42" s="136"/>
      <c r="K42" s="136"/>
    </row>
    <row r="43" spans="1:11" ht="15.75">
      <c r="A43" s="76">
        <v>3</v>
      </c>
      <c r="B43" s="71" t="s">
        <v>306</v>
      </c>
      <c r="C43" s="80" t="s">
        <v>305</v>
      </c>
      <c r="D43" s="136"/>
      <c r="E43" s="136"/>
      <c r="F43" s="136"/>
      <c r="G43" s="136"/>
      <c r="H43" s="136"/>
      <c r="I43" s="136"/>
      <c r="J43" s="136"/>
      <c r="K43" s="136"/>
    </row>
    <row r="44" spans="1:11" ht="15.75">
      <c r="A44" s="76">
        <v>4</v>
      </c>
      <c r="B44" s="71" t="s">
        <v>307</v>
      </c>
      <c r="C44" s="80" t="s">
        <v>308</v>
      </c>
      <c r="D44" s="136">
        <v>3</v>
      </c>
      <c r="E44" s="136"/>
      <c r="F44" s="136"/>
      <c r="G44" s="136"/>
      <c r="H44" s="136"/>
      <c r="I44" s="136"/>
      <c r="J44" s="136"/>
      <c r="K44" s="136"/>
    </row>
    <row r="45" spans="1:11" ht="18.75">
      <c r="A45" s="76">
        <v>5</v>
      </c>
      <c r="B45" s="71" t="s">
        <v>309</v>
      </c>
      <c r="C45" s="81" t="s">
        <v>310</v>
      </c>
      <c r="D45" s="136"/>
      <c r="E45" s="142">
        <v>11.45</v>
      </c>
      <c r="F45" s="136"/>
      <c r="G45" s="136"/>
      <c r="H45" s="136"/>
      <c r="I45" s="136"/>
      <c r="J45" s="136"/>
      <c r="K45" s="143">
        <v>5.3</v>
      </c>
    </row>
    <row r="46" spans="1:11" ht="18.75">
      <c r="A46" s="76">
        <v>6</v>
      </c>
      <c r="B46" s="71" t="s">
        <v>311</v>
      </c>
      <c r="C46" s="81" t="s">
        <v>310</v>
      </c>
      <c r="D46" s="136">
        <v>88</v>
      </c>
      <c r="E46" s="136"/>
      <c r="F46" s="136"/>
      <c r="G46" s="136"/>
      <c r="H46" s="136"/>
      <c r="I46" s="136"/>
      <c r="J46" s="136"/>
      <c r="K46" s="136"/>
    </row>
    <row r="47" spans="1:11" ht="15.75">
      <c r="A47" s="76">
        <v>7</v>
      </c>
      <c r="B47" s="71" t="s">
        <v>312</v>
      </c>
      <c r="C47" s="80" t="s">
        <v>269</v>
      </c>
      <c r="D47" s="136"/>
      <c r="E47" s="136"/>
      <c r="F47" s="136"/>
      <c r="G47" s="136"/>
      <c r="H47" s="136"/>
      <c r="I47" s="136"/>
      <c r="J47" s="136"/>
      <c r="K47" s="136"/>
    </row>
    <row r="48" spans="1:11" ht="31.5">
      <c r="A48" s="76">
        <v>8</v>
      </c>
      <c r="B48" s="67" t="s">
        <v>313</v>
      </c>
      <c r="C48" s="82" t="s">
        <v>310</v>
      </c>
      <c r="D48" s="136"/>
      <c r="E48" s="136"/>
      <c r="F48" s="136"/>
      <c r="G48" s="136"/>
      <c r="H48" s="136"/>
      <c r="I48" s="136"/>
      <c r="J48" s="136"/>
      <c r="K48" s="136"/>
    </row>
    <row r="49" spans="1:11" ht="31.5">
      <c r="A49" s="76">
        <v>9</v>
      </c>
      <c r="B49" s="67" t="s">
        <v>314</v>
      </c>
      <c r="C49" s="82" t="s">
        <v>305</v>
      </c>
      <c r="D49" s="136"/>
      <c r="E49" s="136"/>
      <c r="F49" s="136"/>
      <c r="G49" s="136"/>
      <c r="H49" s="136"/>
      <c r="I49" s="136"/>
      <c r="J49" s="136"/>
      <c r="K49" s="136"/>
    </row>
    <row r="50" spans="1:11" ht="15.75">
      <c r="A50" s="76">
        <v>10</v>
      </c>
      <c r="B50" s="67" t="s">
        <v>315</v>
      </c>
      <c r="C50" s="80" t="s">
        <v>269</v>
      </c>
      <c r="D50" s="136"/>
      <c r="E50" s="136"/>
      <c r="F50" s="136"/>
      <c r="G50" s="136"/>
      <c r="H50" s="136"/>
      <c r="I50" s="136"/>
      <c r="J50" s="136"/>
      <c r="K50" s="136"/>
    </row>
    <row r="51" spans="1:11" ht="15.75">
      <c r="A51" s="76">
        <v>11</v>
      </c>
      <c r="B51" s="71" t="s">
        <v>316</v>
      </c>
      <c r="C51" s="80" t="s">
        <v>269</v>
      </c>
      <c r="D51" s="136"/>
      <c r="E51" s="136"/>
      <c r="F51" s="136"/>
      <c r="G51" s="136"/>
      <c r="H51" s="136"/>
      <c r="I51" s="136"/>
      <c r="J51" s="136"/>
      <c r="K51" s="136"/>
    </row>
    <row r="52" spans="1:11" s="79" customFormat="1" ht="15.75">
      <c r="A52" s="127" t="s">
        <v>346</v>
      </c>
      <c r="B52" s="128" t="s">
        <v>429</v>
      </c>
      <c r="C52" s="55"/>
      <c r="D52" s="133"/>
      <c r="E52" s="133"/>
      <c r="F52" s="133"/>
      <c r="G52" s="133"/>
      <c r="H52" s="133"/>
      <c r="I52" s="133"/>
      <c r="J52" s="133"/>
      <c r="K52" s="133"/>
    </row>
    <row r="53" spans="1:11" ht="31.5">
      <c r="A53" s="76">
        <v>1</v>
      </c>
      <c r="B53" s="84" t="s">
        <v>317</v>
      </c>
      <c r="C53" s="65" t="s">
        <v>318</v>
      </c>
      <c r="D53" s="136"/>
      <c r="E53" s="136"/>
      <c r="F53" s="136"/>
      <c r="G53" s="136"/>
      <c r="H53" s="136"/>
      <c r="I53" s="136"/>
      <c r="J53" s="136"/>
      <c r="K53" s="136"/>
    </row>
    <row r="54" spans="1:11" ht="31.5">
      <c r="A54" s="76">
        <v>2</v>
      </c>
      <c r="B54" s="84" t="s">
        <v>319</v>
      </c>
      <c r="C54" s="47" t="s">
        <v>318</v>
      </c>
      <c r="D54" s="136"/>
      <c r="E54" s="136"/>
      <c r="F54" s="136"/>
      <c r="G54" s="136"/>
      <c r="H54" s="136"/>
      <c r="I54" s="136"/>
      <c r="J54" s="136"/>
      <c r="K54" s="136"/>
    </row>
    <row r="55" spans="1:11" ht="15.75">
      <c r="A55" s="200">
        <v>3</v>
      </c>
      <c r="B55" s="69" t="s">
        <v>320</v>
      </c>
      <c r="C55" s="65" t="s">
        <v>318</v>
      </c>
      <c r="D55" s="136"/>
      <c r="E55" s="136"/>
      <c r="F55" s="136"/>
      <c r="G55" s="136"/>
      <c r="H55" s="136"/>
      <c r="I55" s="136"/>
      <c r="J55" s="136"/>
      <c r="K55" s="136"/>
    </row>
    <row r="56" spans="1:11" ht="15.75">
      <c r="A56" s="201"/>
      <c r="B56" s="85" t="s">
        <v>321</v>
      </c>
      <c r="C56" s="65" t="s">
        <v>318</v>
      </c>
      <c r="D56" s="164">
        <f>1/12*4</f>
        <v>0.33333333333333331</v>
      </c>
      <c r="E56" s="135">
        <v>0.16</v>
      </c>
      <c r="F56" s="135">
        <v>0.16</v>
      </c>
      <c r="G56" s="135">
        <v>0.16</v>
      </c>
      <c r="H56" s="135">
        <v>0.16</v>
      </c>
      <c r="I56" s="135">
        <v>0.16</v>
      </c>
      <c r="J56" s="135">
        <v>1.8</v>
      </c>
      <c r="K56" s="135">
        <v>0.35</v>
      </c>
    </row>
    <row r="57" spans="1:11" ht="15.75">
      <c r="A57" s="201"/>
      <c r="B57" s="85" t="s">
        <v>271</v>
      </c>
      <c r="C57" s="65" t="s">
        <v>318</v>
      </c>
      <c r="D57" s="135"/>
      <c r="E57" s="135"/>
      <c r="F57" s="135"/>
      <c r="G57" s="135"/>
      <c r="H57" s="66">
        <v>0.3</v>
      </c>
      <c r="I57" s="135">
        <v>0.15</v>
      </c>
      <c r="J57" s="135"/>
      <c r="K57" s="135"/>
    </row>
    <row r="58" spans="1:11" ht="15.75">
      <c r="A58" s="201"/>
      <c r="B58" s="85" t="s">
        <v>322</v>
      </c>
      <c r="C58" s="65" t="s">
        <v>318</v>
      </c>
      <c r="D58" s="135"/>
      <c r="E58" s="135"/>
      <c r="F58" s="135"/>
      <c r="G58" s="135"/>
      <c r="H58" s="135"/>
      <c r="I58" s="135"/>
      <c r="J58" s="135"/>
      <c r="K58" s="135"/>
    </row>
    <row r="59" spans="1:11" ht="31.5">
      <c r="A59" s="201"/>
      <c r="B59" s="85" t="s">
        <v>323</v>
      </c>
      <c r="C59" s="65" t="s">
        <v>318</v>
      </c>
      <c r="D59" s="135">
        <v>0.15</v>
      </c>
      <c r="E59" s="135">
        <v>0.15</v>
      </c>
      <c r="F59" s="135"/>
      <c r="G59" s="135"/>
      <c r="H59" s="135">
        <v>0.15</v>
      </c>
      <c r="I59" s="135"/>
      <c r="J59" s="135"/>
      <c r="K59" s="135">
        <v>0.15</v>
      </c>
    </row>
    <row r="60" spans="1:11" ht="31.5">
      <c r="A60" s="201"/>
      <c r="B60" s="72" t="s">
        <v>324</v>
      </c>
      <c r="C60" s="65" t="s">
        <v>318</v>
      </c>
      <c r="D60" s="135"/>
      <c r="E60" s="135"/>
      <c r="F60" s="135"/>
      <c r="G60" s="135"/>
      <c r="H60" s="135"/>
      <c r="I60" s="135"/>
      <c r="J60" s="135"/>
      <c r="K60" s="135"/>
    </row>
    <row r="61" spans="1:11" ht="15.75">
      <c r="A61" s="202"/>
      <c r="B61" s="85" t="s">
        <v>325</v>
      </c>
      <c r="C61" s="65" t="s">
        <v>318</v>
      </c>
      <c r="D61" s="135">
        <v>0.15</v>
      </c>
      <c r="E61" s="135">
        <v>0.15</v>
      </c>
      <c r="F61" s="135">
        <v>0.15</v>
      </c>
      <c r="G61" s="135">
        <v>0.15</v>
      </c>
      <c r="H61" s="135"/>
      <c r="I61" s="135">
        <v>0.15</v>
      </c>
      <c r="J61" s="135">
        <v>0.15</v>
      </c>
      <c r="K61" s="135">
        <v>0.15</v>
      </c>
    </row>
    <row r="62" spans="1:11" s="89" customFormat="1" ht="31.5" hidden="1">
      <c r="A62" s="86"/>
      <c r="B62" s="83" t="s">
        <v>326</v>
      </c>
      <c r="C62" s="87" t="s">
        <v>327</v>
      </c>
      <c r="D62" s="168"/>
      <c r="E62" s="168"/>
      <c r="F62" s="168"/>
      <c r="G62" s="168"/>
      <c r="H62" s="168"/>
      <c r="I62" s="168"/>
      <c r="J62" s="168"/>
      <c r="K62" s="168"/>
    </row>
    <row r="63" spans="1:11" ht="15.75" hidden="1">
      <c r="A63" s="76"/>
      <c r="B63" s="84" t="s">
        <v>328</v>
      </c>
      <c r="C63" s="60"/>
      <c r="D63" s="136"/>
      <c r="E63" s="136"/>
      <c r="F63" s="136"/>
      <c r="G63" s="136"/>
      <c r="H63" s="136"/>
      <c r="I63" s="136"/>
      <c r="J63" s="136"/>
      <c r="K63" s="136"/>
    </row>
    <row r="64" spans="1:11" ht="15.75" hidden="1">
      <c r="A64" s="76"/>
      <c r="B64" s="67" t="s">
        <v>329</v>
      </c>
      <c r="C64" s="47" t="s">
        <v>327</v>
      </c>
      <c r="D64" s="136"/>
      <c r="E64" s="136"/>
      <c r="F64" s="136"/>
      <c r="G64" s="136"/>
      <c r="H64" s="136"/>
      <c r="I64" s="136"/>
      <c r="J64" s="136"/>
      <c r="K64" s="136"/>
    </row>
    <row r="65" spans="1:13" ht="31.5" hidden="1">
      <c r="A65" s="76"/>
      <c r="B65" s="67" t="s">
        <v>330</v>
      </c>
      <c r="C65" s="47" t="s">
        <v>331</v>
      </c>
      <c r="D65" s="136"/>
      <c r="E65" s="136"/>
      <c r="F65" s="136"/>
      <c r="G65" s="136"/>
      <c r="H65" s="136"/>
      <c r="I65" s="136"/>
      <c r="J65" s="136"/>
      <c r="K65" s="136"/>
    </row>
    <row r="66" spans="1:13" ht="31.5" hidden="1">
      <c r="A66" s="76"/>
      <c r="B66" s="67" t="s">
        <v>332</v>
      </c>
      <c r="C66" s="47" t="s">
        <v>333</v>
      </c>
      <c r="D66" s="136"/>
      <c r="E66" s="136"/>
      <c r="F66" s="136"/>
      <c r="G66" s="136"/>
      <c r="H66" s="136"/>
      <c r="I66" s="136"/>
      <c r="J66" s="136"/>
      <c r="K66" s="136"/>
    </row>
    <row r="67" spans="1:13" s="79" customFormat="1" ht="15.75">
      <c r="A67" s="127" t="s">
        <v>347</v>
      </c>
      <c r="B67" s="128" t="s">
        <v>430</v>
      </c>
      <c r="C67" s="90"/>
      <c r="D67" s="133"/>
      <c r="E67" s="133"/>
      <c r="F67" s="133"/>
      <c r="G67" s="133"/>
      <c r="H67" s="133"/>
      <c r="I67" s="133"/>
      <c r="J67" s="133"/>
      <c r="K67" s="133"/>
    </row>
    <row r="68" spans="1:13" ht="31.5">
      <c r="A68" s="200">
        <v>1</v>
      </c>
      <c r="B68" s="73" t="s">
        <v>334</v>
      </c>
      <c r="C68" s="47" t="s">
        <v>335</v>
      </c>
      <c r="D68" s="169">
        <v>210</v>
      </c>
      <c r="E68" s="169"/>
      <c r="F68" s="169">
        <v>3</v>
      </c>
      <c r="G68" s="170"/>
      <c r="H68" s="169">
        <v>190</v>
      </c>
      <c r="I68" s="169"/>
      <c r="J68" s="169">
        <v>15</v>
      </c>
      <c r="K68" s="169">
        <v>3.6</v>
      </c>
    </row>
    <row r="69" spans="1:13" ht="31.5">
      <c r="A69" s="201"/>
      <c r="B69" s="93" t="s">
        <v>336</v>
      </c>
      <c r="C69" s="47" t="s">
        <v>335</v>
      </c>
      <c r="D69" s="169">
        <v>3</v>
      </c>
      <c r="E69" s="169"/>
      <c r="F69" s="169">
        <v>0.2</v>
      </c>
      <c r="G69" s="170"/>
      <c r="H69" s="169">
        <v>1</v>
      </c>
      <c r="I69" s="169"/>
      <c r="J69" s="169"/>
      <c r="K69" s="169"/>
    </row>
    <row r="70" spans="1:13" ht="31.5">
      <c r="A70" s="202"/>
      <c r="B70" s="93" t="s">
        <v>337</v>
      </c>
      <c r="C70" s="47" t="s">
        <v>335</v>
      </c>
      <c r="D70" s="169">
        <v>207</v>
      </c>
      <c r="E70" s="169"/>
      <c r="F70" s="169">
        <v>2.8</v>
      </c>
      <c r="G70" s="170"/>
      <c r="H70" s="169">
        <v>189</v>
      </c>
      <c r="I70" s="169"/>
      <c r="J70" s="169">
        <v>15</v>
      </c>
      <c r="K70" s="169">
        <v>3.6</v>
      </c>
    </row>
    <row r="71" spans="1:13" ht="15.75">
      <c r="A71" s="76">
        <v>2</v>
      </c>
      <c r="B71" s="73" t="s">
        <v>338</v>
      </c>
      <c r="C71" s="80" t="s">
        <v>327</v>
      </c>
      <c r="D71" s="169">
        <v>126</v>
      </c>
      <c r="E71" s="136"/>
      <c r="F71" s="169">
        <v>2.5</v>
      </c>
      <c r="G71" s="136"/>
      <c r="H71" s="169">
        <v>161</v>
      </c>
      <c r="I71" s="136"/>
      <c r="J71" s="169">
        <v>5.5</v>
      </c>
      <c r="K71" s="169">
        <v>1</v>
      </c>
    </row>
    <row r="72" spans="1:13" s="79" customFormat="1" ht="28.5">
      <c r="A72" s="127" t="s">
        <v>348</v>
      </c>
      <c r="B72" s="129" t="s">
        <v>373</v>
      </c>
      <c r="C72" s="95" t="s">
        <v>433</v>
      </c>
      <c r="D72" s="176">
        <v>3000</v>
      </c>
      <c r="E72" s="176">
        <v>559</v>
      </c>
      <c r="F72" s="176">
        <v>409</v>
      </c>
      <c r="G72" s="176">
        <v>385</v>
      </c>
      <c r="H72" s="176">
        <v>1200</v>
      </c>
      <c r="I72" s="176">
        <v>400</v>
      </c>
      <c r="J72" s="176">
        <v>1205</v>
      </c>
      <c r="K72" s="176">
        <v>300</v>
      </c>
      <c r="M72" s="184"/>
    </row>
  </sheetData>
  <mergeCells count="8">
    <mergeCell ref="A29:A35"/>
    <mergeCell ref="A55:A61"/>
    <mergeCell ref="A68:A70"/>
    <mergeCell ref="A1:K1"/>
    <mergeCell ref="A6:A11"/>
    <mergeCell ref="A12:A17"/>
    <mergeCell ref="A18:A23"/>
    <mergeCell ref="A2:K2"/>
  </mergeCells>
  <printOptions horizontalCentered="1"/>
  <pageMargins left="0.7" right="0.7" top="0.54" bottom="0.51" header="0.3" footer="0.3"/>
  <pageSetup paperSize="9" firstPageNumber="7" orientation="landscape" useFirstPageNumber="1" verticalDpi="0" r:id="rId1"/>
  <headerFooter>
    <oddHeader>&amp;C&amp;P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72"/>
  <sheetViews>
    <sheetView zoomScaleNormal="100" workbookViewId="0">
      <pane ySplit="3" topLeftCell="A4" activePane="bottomLeft" state="frozen"/>
      <selection pane="bottomLeft" activeCell="C72" sqref="C72"/>
    </sheetView>
  </sheetViews>
  <sheetFormatPr defaultColWidth="9" defaultRowHeight="15"/>
  <cols>
    <col min="1" max="1" width="5.5" style="50" bestFit="1" customWidth="1"/>
    <col min="2" max="2" width="29" style="49" customWidth="1"/>
    <col min="3" max="3" width="9.125" style="49" customWidth="1"/>
    <col min="4" max="5" width="9.25" style="49" customWidth="1"/>
    <col min="6" max="6" width="9.5" style="49" customWidth="1"/>
    <col min="7" max="8" width="8.75" style="49" bestFit="1" customWidth="1"/>
    <col min="9" max="11" width="9.25" style="49" customWidth="1"/>
    <col min="12" max="16384" width="9" style="49"/>
  </cols>
  <sheetData>
    <row r="1" spans="1:11" ht="36.75" customHeight="1">
      <c r="A1" s="203" t="s">
        <v>426</v>
      </c>
      <c r="B1" s="203"/>
      <c r="C1" s="203"/>
      <c r="D1" s="203"/>
      <c r="E1" s="203"/>
      <c r="F1" s="203"/>
      <c r="G1" s="203"/>
      <c r="H1" s="203"/>
      <c r="I1" s="203"/>
      <c r="J1" s="203"/>
      <c r="K1" s="203"/>
    </row>
    <row r="2" spans="1:11" ht="18.75">
      <c r="A2" s="204" t="s">
        <v>424</v>
      </c>
      <c r="B2" s="204"/>
      <c r="C2" s="204"/>
      <c r="D2" s="204"/>
      <c r="E2" s="204"/>
      <c r="F2" s="204"/>
      <c r="G2" s="204"/>
      <c r="H2" s="204"/>
      <c r="I2" s="204"/>
      <c r="J2" s="204"/>
      <c r="K2" s="204"/>
    </row>
    <row r="3" spans="1:11" s="54" customFormat="1" ht="44.25" customHeight="1">
      <c r="A3" s="51"/>
      <c r="B3" s="52"/>
      <c r="C3" s="52" t="s">
        <v>262</v>
      </c>
      <c r="D3" s="53" t="s">
        <v>221</v>
      </c>
      <c r="E3" s="53" t="s">
        <v>222</v>
      </c>
      <c r="F3" s="53" t="s">
        <v>223</v>
      </c>
      <c r="G3" s="53" t="s">
        <v>224</v>
      </c>
      <c r="H3" s="53" t="s">
        <v>225</v>
      </c>
      <c r="I3" s="53" t="s">
        <v>226</v>
      </c>
      <c r="J3" s="53" t="s">
        <v>227</v>
      </c>
      <c r="K3" s="53" t="s">
        <v>228</v>
      </c>
    </row>
    <row r="4" spans="1:11" s="58" customFormat="1" ht="31.5">
      <c r="A4" s="127" t="s">
        <v>341</v>
      </c>
      <c r="B4" s="128" t="s">
        <v>375</v>
      </c>
      <c r="C4" s="56"/>
      <c r="D4" s="133"/>
      <c r="E4" s="133"/>
      <c r="F4" s="133"/>
      <c r="G4" s="133"/>
      <c r="H4" s="133"/>
      <c r="I4" s="133"/>
      <c r="J4" s="133"/>
      <c r="K4" s="133"/>
    </row>
    <row r="5" spans="1:11" s="63" customFormat="1" ht="15.75">
      <c r="A5" s="59" t="s">
        <v>300</v>
      </c>
      <c r="B5" s="128" t="s">
        <v>342</v>
      </c>
      <c r="C5" s="61"/>
      <c r="D5" s="134"/>
      <c r="E5" s="134"/>
      <c r="F5" s="134"/>
      <c r="G5" s="134"/>
      <c r="H5" s="134"/>
      <c r="I5" s="134"/>
      <c r="J5" s="134"/>
      <c r="K5" s="134"/>
    </row>
    <row r="6" spans="1:11" ht="31.5">
      <c r="A6" s="201">
        <v>1</v>
      </c>
      <c r="B6" s="64" t="s">
        <v>263</v>
      </c>
      <c r="C6" s="65" t="s">
        <v>285</v>
      </c>
      <c r="D6" s="136"/>
      <c r="E6" s="136"/>
      <c r="F6" s="136"/>
      <c r="G6" s="136"/>
      <c r="H6" s="136"/>
      <c r="I6" s="136"/>
      <c r="J6" s="136"/>
      <c r="K6" s="136"/>
    </row>
    <row r="7" spans="1:11" ht="15.75">
      <c r="A7" s="201"/>
      <c r="B7" s="67" t="s">
        <v>264</v>
      </c>
      <c r="C7" s="65" t="s">
        <v>285</v>
      </c>
      <c r="D7" s="152">
        <v>570</v>
      </c>
      <c r="E7" s="152">
        <v>920</v>
      </c>
      <c r="F7" s="152">
        <v>695</v>
      </c>
      <c r="G7" s="152">
        <v>505</v>
      </c>
      <c r="H7" s="152">
        <v>410</v>
      </c>
      <c r="I7" s="152">
        <v>410</v>
      </c>
      <c r="J7" s="152">
        <v>475</v>
      </c>
      <c r="K7" s="152">
        <v>450</v>
      </c>
    </row>
    <row r="8" spans="1:11" ht="15.75">
      <c r="A8" s="201"/>
      <c r="B8" s="67" t="s">
        <v>265</v>
      </c>
      <c r="C8" s="65" t="s">
        <v>285</v>
      </c>
      <c r="D8" s="152">
        <v>35</v>
      </c>
      <c r="E8" s="152">
        <v>65</v>
      </c>
      <c r="F8" s="152">
        <v>35</v>
      </c>
      <c r="G8" s="152">
        <v>60</v>
      </c>
      <c r="H8" s="152">
        <v>55</v>
      </c>
      <c r="I8" s="152">
        <v>55</v>
      </c>
      <c r="J8" s="152">
        <v>25</v>
      </c>
      <c r="K8" s="152">
        <v>20</v>
      </c>
    </row>
    <row r="9" spans="1:11" ht="15.75">
      <c r="A9" s="201"/>
      <c r="B9" s="64" t="s">
        <v>266</v>
      </c>
      <c r="C9" s="65" t="s">
        <v>269</v>
      </c>
      <c r="D9" s="152"/>
      <c r="E9" s="152"/>
      <c r="F9" s="152"/>
      <c r="G9" s="152"/>
      <c r="H9" s="152"/>
      <c r="I9" s="152"/>
      <c r="J9" s="152"/>
      <c r="K9" s="152"/>
    </row>
    <row r="10" spans="1:11" ht="15.75">
      <c r="A10" s="201"/>
      <c r="B10" s="67" t="s">
        <v>343</v>
      </c>
      <c r="C10" s="65" t="s">
        <v>269</v>
      </c>
      <c r="D10" s="152">
        <v>2428</v>
      </c>
      <c r="E10" s="152">
        <v>3920</v>
      </c>
      <c r="F10" s="152">
        <v>2960</v>
      </c>
      <c r="G10" s="152">
        <v>2153</v>
      </c>
      <c r="H10" s="152">
        <v>1750</v>
      </c>
      <c r="I10" s="152">
        <v>1747</v>
      </c>
      <c r="J10" s="152">
        <v>2025</v>
      </c>
      <c r="K10" s="152">
        <v>1920</v>
      </c>
    </row>
    <row r="11" spans="1:11" ht="15.75">
      <c r="A11" s="201"/>
      <c r="B11" s="67" t="s">
        <v>344</v>
      </c>
      <c r="C11" s="65" t="s">
        <v>269</v>
      </c>
      <c r="D11" s="152">
        <v>204.75</v>
      </c>
      <c r="E11" s="152">
        <v>380.25</v>
      </c>
      <c r="F11" s="152">
        <v>204.75</v>
      </c>
      <c r="G11" s="152">
        <v>351</v>
      </c>
      <c r="H11" s="152">
        <v>321.75</v>
      </c>
      <c r="I11" s="152">
        <v>321.75</v>
      </c>
      <c r="J11" s="152">
        <v>146.25</v>
      </c>
      <c r="K11" s="152">
        <v>117</v>
      </c>
    </row>
    <row r="12" spans="1:11" ht="31.5">
      <c r="A12" s="200">
        <v>2</v>
      </c>
      <c r="B12" s="64" t="s">
        <v>267</v>
      </c>
      <c r="C12" s="65"/>
      <c r="D12" s="136"/>
      <c r="E12" s="136"/>
      <c r="F12" s="136"/>
      <c r="G12" s="136"/>
      <c r="H12" s="136"/>
      <c r="I12" s="136"/>
      <c r="J12" s="136"/>
      <c r="K12" s="136"/>
    </row>
    <row r="13" spans="1:11" ht="15.75">
      <c r="A13" s="201"/>
      <c r="B13" s="67" t="s">
        <v>268</v>
      </c>
      <c r="C13" s="65" t="s">
        <v>269</v>
      </c>
      <c r="D13" s="152">
        <v>15</v>
      </c>
      <c r="E13" s="152">
        <v>22</v>
      </c>
      <c r="F13" s="152">
        <v>2</v>
      </c>
      <c r="G13" s="152">
        <v>1</v>
      </c>
      <c r="H13" s="152">
        <v>85</v>
      </c>
      <c r="I13" s="152">
        <v>0</v>
      </c>
      <c r="J13" s="152">
        <v>0</v>
      </c>
      <c r="K13" s="152">
        <v>0</v>
      </c>
    </row>
    <row r="14" spans="1:11" ht="15.75">
      <c r="A14" s="201"/>
      <c r="B14" s="68" t="s">
        <v>270</v>
      </c>
      <c r="C14" s="65" t="s">
        <v>269</v>
      </c>
      <c r="D14" s="152">
        <v>624</v>
      </c>
      <c r="E14" s="152">
        <v>1100</v>
      </c>
      <c r="F14" s="152">
        <v>558</v>
      </c>
      <c r="G14" s="152">
        <v>442</v>
      </c>
      <c r="H14" s="152">
        <v>361</v>
      </c>
      <c r="I14" s="152">
        <v>355</v>
      </c>
      <c r="J14" s="152">
        <v>294</v>
      </c>
      <c r="K14" s="152">
        <v>286</v>
      </c>
    </row>
    <row r="15" spans="1:11" ht="15.75">
      <c r="A15" s="201"/>
      <c r="B15" s="68" t="s">
        <v>271</v>
      </c>
      <c r="C15" s="65" t="s">
        <v>269</v>
      </c>
      <c r="D15" s="152">
        <v>0</v>
      </c>
      <c r="E15" s="152">
        <v>0</v>
      </c>
      <c r="F15" s="152">
        <v>0</v>
      </c>
      <c r="G15" s="152">
        <v>0</v>
      </c>
      <c r="H15" s="152">
        <v>0</v>
      </c>
      <c r="I15" s="152">
        <v>0</v>
      </c>
      <c r="J15" s="152">
        <v>0</v>
      </c>
      <c r="K15" s="152">
        <v>0</v>
      </c>
    </row>
    <row r="16" spans="1:11" ht="15.75">
      <c r="A16" s="201"/>
      <c r="B16" s="67" t="s">
        <v>272</v>
      </c>
      <c r="C16" s="65" t="s">
        <v>269</v>
      </c>
      <c r="D16" s="152">
        <v>215</v>
      </c>
      <c r="E16" s="152">
        <v>168</v>
      </c>
      <c r="F16" s="152">
        <v>20</v>
      </c>
      <c r="G16" s="152">
        <v>65</v>
      </c>
      <c r="H16" s="152">
        <v>21</v>
      </c>
      <c r="I16" s="152">
        <v>15</v>
      </c>
      <c r="J16" s="152">
        <v>8</v>
      </c>
      <c r="K16" s="152">
        <v>7</v>
      </c>
    </row>
    <row r="17" spans="1:11" ht="15.75">
      <c r="A17" s="202"/>
      <c r="B17" s="67" t="s">
        <v>273</v>
      </c>
      <c r="C17" s="65" t="s">
        <v>269</v>
      </c>
      <c r="D17" s="152">
        <v>8</v>
      </c>
      <c r="E17" s="152">
        <v>55</v>
      </c>
      <c r="F17" s="152">
        <v>19</v>
      </c>
      <c r="G17" s="152">
        <v>69</v>
      </c>
      <c r="H17" s="152">
        <v>1800</v>
      </c>
      <c r="I17" s="152">
        <v>140</v>
      </c>
      <c r="J17" s="152">
        <v>28</v>
      </c>
      <c r="K17" s="152">
        <v>320</v>
      </c>
    </row>
    <row r="18" spans="1:11" ht="15.75">
      <c r="A18" s="200">
        <v>3</v>
      </c>
      <c r="B18" s="69" t="s">
        <v>274</v>
      </c>
      <c r="C18" s="70"/>
      <c r="D18" s="136"/>
      <c r="E18" s="136"/>
      <c r="F18" s="136"/>
      <c r="G18" s="136"/>
      <c r="H18" s="136"/>
      <c r="I18" s="136"/>
      <c r="J18" s="136"/>
      <c r="K18" s="136"/>
    </row>
    <row r="19" spans="1:11" ht="15.75">
      <c r="A19" s="201"/>
      <c r="B19" s="71" t="s">
        <v>275</v>
      </c>
      <c r="C19" s="65" t="s">
        <v>276</v>
      </c>
      <c r="D19" s="154">
        <v>1568</v>
      </c>
      <c r="E19" s="154">
        <v>1664</v>
      </c>
      <c r="F19" s="154">
        <v>1135</v>
      </c>
      <c r="G19" s="154">
        <v>834</v>
      </c>
      <c r="H19" s="154">
        <v>425</v>
      </c>
      <c r="I19" s="154">
        <v>715</v>
      </c>
      <c r="J19" s="154">
        <v>1104</v>
      </c>
      <c r="K19" s="154">
        <v>975</v>
      </c>
    </row>
    <row r="20" spans="1:11" ht="15.75">
      <c r="A20" s="201"/>
      <c r="B20" s="71" t="s">
        <v>277</v>
      </c>
      <c r="C20" s="65" t="s">
        <v>276</v>
      </c>
      <c r="D20" s="156">
        <v>803</v>
      </c>
      <c r="E20" s="156">
        <v>618</v>
      </c>
      <c r="F20" s="156">
        <v>407</v>
      </c>
      <c r="G20" s="156">
        <v>37</v>
      </c>
      <c r="H20" s="156">
        <v>157</v>
      </c>
      <c r="I20" s="156">
        <v>398</v>
      </c>
      <c r="J20" s="156">
        <v>380</v>
      </c>
      <c r="K20" s="156">
        <v>543</v>
      </c>
    </row>
    <row r="21" spans="1:11" ht="15.75">
      <c r="A21" s="201"/>
      <c r="B21" s="71" t="s">
        <v>278</v>
      </c>
      <c r="C21" s="65" t="s">
        <v>276</v>
      </c>
      <c r="D21" s="154">
        <v>3146</v>
      </c>
      <c r="E21" s="154">
        <v>22944</v>
      </c>
      <c r="F21" s="154">
        <v>5659</v>
      </c>
      <c r="G21" s="154">
        <v>1239</v>
      </c>
      <c r="H21" s="154">
        <v>1129</v>
      </c>
      <c r="I21" s="154">
        <v>1906</v>
      </c>
      <c r="J21" s="154">
        <v>3372</v>
      </c>
      <c r="K21" s="154">
        <v>1272</v>
      </c>
    </row>
    <row r="22" spans="1:11" ht="15.75">
      <c r="A22" s="201"/>
      <c r="B22" s="71" t="s">
        <v>279</v>
      </c>
      <c r="C22" s="65" t="s">
        <v>276</v>
      </c>
      <c r="D22" s="157">
        <v>79000</v>
      </c>
      <c r="E22" s="157">
        <v>79000</v>
      </c>
      <c r="F22" s="157">
        <v>112000</v>
      </c>
      <c r="G22" s="157">
        <v>135000</v>
      </c>
      <c r="H22" s="157">
        <v>52826</v>
      </c>
      <c r="I22" s="157">
        <v>67000</v>
      </c>
      <c r="J22" s="157">
        <v>71000</v>
      </c>
      <c r="K22" s="157">
        <v>33123</v>
      </c>
    </row>
    <row r="23" spans="1:11" ht="15.75">
      <c r="A23" s="202"/>
      <c r="B23" s="72" t="s">
        <v>280</v>
      </c>
      <c r="C23" s="65" t="s">
        <v>269</v>
      </c>
      <c r="D23" s="157">
        <v>537.03200000000004</v>
      </c>
      <c r="E23" s="157">
        <v>2164.4879999999998</v>
      </c>
      <c r="F23" s="157">
        <v>765.85799999999995</v>
      </c>
      <c r="G23" s="157">
        <v>421.47800000000001</v>
      </c>
      <c r="H23" s="157">
        <v>228.755</v>
      </c>
      <c r="I23" s="157">
        <v>344.22199999999998</v>
      </c>
      <c r="J23" s="157">
        <v>492.98899999999998</v>
      </c>
      <c r="K23" s="157">
        <v>241.24</v>
      </c>
    </row>
    <row r="24" spans="1:11" s="75" customFormat="1" ht="15.75">
      <c r="A24" s="59" t="s">
        <v>301</v>
      </c>
      <c r="B24" s="73" t="s">
        <v>281</v>
      </c>
      <c r="C24" s="60"/>
      <c r="D24" s="134"/>
      <c r="E24" s="134"/>
      <c r="F24" s="134"/>
      <c r="G24" s="134"/>
      <c r="H24" s="134"/>
      <c r="I24" s="134"/>
      <c r="J24" s="134"/>
      <c r="K24" s="134"/>
    </row>
    <row r="25" spans="1:11" ht="15.75">
      <c r="A25" s="76">
        <v>1</v>
      </c>
      <c r="B25" s="71" t="s">
        <v>282</v>
      </c>
      <c r="C25" s="65" t="s">
        <v>283</v>
      </c>
      <c r="D25" s="173">
        <v>0</v>
      </c>
      <c r="E25" s="173">
        <v>147.33199999999999</v>
      </c>
      <c r="F25" s="173">
        <v>0</v>
      </c>
      <c r="G25" s="173">
        <v>0</v>
      </c>
      <c r="H25" s="173">
        <v>0</v>
      </c>
      <c r="I25" s="173">
        <v>0</v>
      </c>
      <c r="J25" s="173">
        <v>0</v>
      </c>
      <c r="K25" s="173">
        <v>0</v>
      </c>
    </row>
    <row r="26" spans="1:11" ht="15.75">
      <c r="A26" s="76">
        <v>2</v>
      </c>
      <c r="B26" s="72" t="s">
        <v>284</v>
      </c>
      <c r="C26" s="47" t="s">
        <v>285</v>
      </c>
      <c r="D26" s="173">
        <v>34</v>
      </c>
      <c r="E26" s="173">
        <v>0.5</v>
      </c>
      <c r="F26" s="173">
        <v>3</v>
      </c>
      <c r="G26" s="173">
        <v>0</v>
      </c>
      <c r="H26" s="173">
        <v>0</v>
      </c>
      <c r="I26" s="173">
        <v>0</v>
      </c>
      <c r="J26" s="173">
        <v>6.7800000000000011</v>
      </c>
      <c r="K26" s="173">
        <v>19</v>
      </c>
    </row>
    <row r="27" spans="1:11" ht="15.75">
      <c r="A27" s="76">
        <v>3</v>
      </c>
      <c r="B27" s="67" t="s">
        <v>286</v>
      </c>
      <c r="C27" s="65" t="s">
        <v>283</v>
      </c>
      <c r="D27" s="173">
        <v>0</v>
      </c>
      <c r="E27" s="173">
        <v>16.98</v>
      </c>
      <c r="F27" s="173">
        <v>13.28</v>
      </c>
      <c r="G27" s="173">
        <v>19</v>
      </c>
      <c r="H27" s="173">
        <v>27.749999999999993</v>
      </c>
      <c r="I27" s="173">
        <v>37.106666666666655</v>
      </c>
      <c r="J27" s="173">
        <v>48</v>
      </c>
      <c r="K27" s="173">
        <v>48</v>
      </c>
    </row>
    <row r="28" spans="1:11" ht="15.75">
      <c r="A28" s="76">
        <v>4</v>
      </c>
      <c r="B28" s="72" t="s">
        <v>287</v>
      </c>
      <c r="C28" s="65" t="s">
        <v>285</v>
      </c>
      <c r="D28" s="173">
        <v>0</v>
      </c>
      <c r="E28" s="173">
        <v>5</v>
      </c>
      <c r="F28" s="173">
        <v>5</v>
      </c>
      <c r="G28" s="173">
        <v>5</v>
      </c>
      <c r="H28" s="173">
        <v>5</v>
      </c>
      <c r="I28" s="173">
        <v>2.6</v>
      </c>
      <c r="J28" s="173">
        <v>3</v>
      </c>
      <c r="K28" s="173">
        <v>5</v>
      </c>
    </row>
    <row r="29" spans="1:11" ht="15.75">
      <c r="A29" s="200">
        <v>5</v>
      </c>
      <c r="B29" s="64" t="s">
        <v>288</v>
      </c>
      <c r="C29" s="47"/>
      <c r="D29" s="136"/>
      <c r="E29" s="136"/>
      <c r="F29" s="136"/>
      <c r="G29" s="136"/>
      <c r="H29" s="136"/>
      <c r="I29" s="136"/>
      <c r="J29" s="136"/>
      <c r="K29" s="136"/>
    </row>
    <row r="30" spans="1:11" ht="15.75">
      <c r="A30" s="201"/>
      <c r="B30" s="72" t="s">
        <v>289</v>
      </c>
      <c r="C30" s="65" t="s">
        <v>290</v>
      </c>
      <c r="D30" s="173">
        <v>224.88105833333339</v>
      </c>
      <c r="E30" s="173">
        <v>5.21310583333333</v>
      </c>
      <c r="F30" s="173">
        <v>0</v>
      </c>
      <c r="G30" s="173">
        <v>0</v>
      </c>
      <c r="H30" s="173">
        <v>1797.0484666666671</v>
      </c>
      <c r="I30" s="173">
        <v>5329.8348166666674</v>
      </c>
      <c r="J30" s="173">
        <v>2535.5727000000006</v>
      </c>
      <c r="K30" s="173">
        <v>1047.1795249999996</v>
      </c>
    </row>
    <row r="31" spans="1:11" ht="15.75">
      <c r="A31" s="201"/>
      <c r="B31" s="72" t="s">
        <v>291</v>
      </c>
      <c r="C31" s="65"/>
      <c r="D31" s="173"/>
      <c r="E31" s="173"/>
      <c r="F31" s="173"/>
      <c r="G31" s="173"/>
      <c r="H31" s="173"/>
      <c r="I31" s="173"/>
      <c r="J31" s="173"/>
      <c r="K31" s="173"/>
    </row>
    <row r="32" spans="1:11" ht="15.75">
      <c r="A32" s="201"/>
      <c r="B32" s="71" t="s">
        <v>292</v>
      </c>
      <c r="C32" s="65" t="s">
        <v>269</v>
      </c>
      <c r="D32" s="173">
        <v>0</v>
      </c>
      <c r="E32" s="173">
        <v>0</v>
      </c>
      <c r="F32" s="174">
        <v>417.25599999999997</v>
      </c>
      <c r="G32" s="173">
        <v>0</v>
      </c>
      <c r="H32" s="174">
        <v>59.56</v>
      </c>
      <c r="I32" s="173">
        <v>0</v>
      </c>
      <c r="J32" s="174">
        <v>150.86000000000001</v>
      </c>
      <c r="K32" s="174">
        <v>260.60000000000002</v>
      </c>
    </row>
    <row r="33" spans="1:11" ht="15.75">
      <c r="A33" s="201"/>
      <c r="B33" s="71" t="s">
        <v>293</v>
      </c>
      <c r="C33" s="65" t="s">
        <v>269</v>
      </c>
      <c r="D33" s="165">
        <v>785.85666666666668</v>
      </c>
      <c r="E33" s="165">
        <v>1889.7933333333335</v>
      </c>
      <c r="F33" s="165">
        <v>1033.8399999999999</v>
      </c>
      <c r="G33" s="165">
        <v>1506.2133333333334</v>
      </c>
      <c r="H33" s="165">
        <v>85.334000000000003</v>
      </c>
      <c r="I33" s="165">
        <v>75.815333333333342</v>
      </c>
      <c r="J33" s="165">
        <v>406.9853333333333</v>
      </c>
      <c r="K33" s="165">
        <v>173.64933333333332</v>
      </c>
    </row>
    <row r="34" spans="1:11" ht="15.75">
      <c r="A34" s="201"/>
      <c r="B34" s="71" t="s">
        <v>294</v>
      </c>
      <c r="C34" s="65" t="s">
        <v>269</v>
      </c>
      <c r="D34" s="173">
        <v>0</v>
      </c>
      <c r="E34" s="173">
        <v>0</v>
      </c>
      <c r="F34" s="173">
        <v>0</v>
      </c>
      <c r="G34" s="173">
        <v>0</v>
      </c>
      <c r="H34" s="173">
        <v>0</v>
      </c>
      <c r="I34" s="173">
        <v>0</v>
      </c>
      <c r="J34" s="173">
        <v>0</v>
      </c>
      <c r="K34" s="173">
        <v>0</v>
      </c>
    </row>
    <row r="35" spans="1:11" ht="15.75">
      <c r="A35" s="202"/>
      <c r="B35" s="71" t="s">
        <v>295</v>
      </c>
      <c r="C35" s="65" t="s">
        <v>269</v>
      </c>
      <c r="D35" s="173">
        <v>1374.6186485254409</v>
      </c>
      <c r="E35" s="173">
        <v>36.820142371217166</v>
      </c>
      <c r="F35" s="173">
        <v>115.3697794298138</v>
      </c>
      <c r="G35" s="173">
        <v>589.12227793947466</v>
      </c>
      <c r="H35" s="173">
        <v>0</v>
      </c>
      <c r="I35" s="173">
        <v>0</v>
      </c>
      <c r="J35" s="173">
        <v>0</v>
      </c>
      <c r="K35" s="173">
        <v>0</v>
      </c>
    </row>
    <row r="36" spans="1:11" ht="15.75">
      <c r="A36" s="76">
        <v>6</v>
      </c>
      <c r="B36" s="71" t="s">
        <v>296</v>
      </c>
      <c r="C36" s="65" t="s">
        <v>285</v>
      </c>
      <c r="D36" s="173">
        <v>5</v>
      </c>
      <c r="E36" s="173">
        <v>5</v>
      </c>
      <c r="F36" s="173">
        <v>4.0199999999999996</v>
      </c>
      <c r="G36" s="173">
        <v>1.7799999999999998</v>
      </c>
      <c r="H36" s="173">
        <v>0</v>
      </c>
      <c r="I36" s="173">
        <v>0</v>
      </c>
      <c r="J36" s="173">
        <v>0</v>
      </c>
      <c r="K36" s="173">
        <v>0</v>
      </c>
    </row>
    <row r="37" spans="1:11" s="75" customFormat="1" ht="15.75">
      <c r="A37" s="59" t="s">
        <v>339</v>
      </c>
      <c r="B37" s="73" t="s">
        <v>297</v>
      </c>
      <c r="C37" s="77"/>
      <c r="D37" s="159"/>
      <c r="E37" s="159"/>
      <c r="F37" s="159"/>
      <c r="G37" s="159"/>
      <c r="H37" s="159"/>
      <c r="I37" s="159"/>
      <c r="J37" s="159"/>
      <c r="K37" s="159"/>
    </row>
    <row r="38" spans="1:11" ht="15.75">
      <c r="A38" s="76">
        <v>1</v>
      </c>
      <c r="B38" s="71" t="s">
        <v>298</v>
      </c>
      <c r="C38" s="65" t="s">
        <v>285</v>
      </c>
      <c r="D38" s="161">
        <v>1.22</v>
      </c>
      <c r="E38" s="161">
        <v>21.37</v>
      </c>
      <c r="F38" s="161">
        <v>25.33</v>
      </c>
      <c r="G38" s="161">
        <v>13.14</v>
      </c>
      <c r="H38" s="161">
        <v>16.43</v>
      </c>
      <c r="I38" s="161">
        <v>20.28</v>
      </c>
      <c r="J38" s="161">
        <v>8.98</v>
      </c>
      <c r="K38" s="161">
        <v>19.93</v>
      </c>
    </row>
    <row r="39" spans="1:11" ht="15.75">
      <c r="A39" s="76">
        <v>2</v>
      </c>
      <c r="B39" s="67" t="s">
        <v>299</v>
      </c>
      <c r="C39" s="47" t="s">
        <v>269</v>
      </c>
      <c r="D39" s="162">
        <v>1.8</v>
      </c>
      <c r="E39" s="162">
        <v>15.77</v>
      </c>
      <c r="F39" s="162">
        <v>25.055</v>
      </c>
      <c r="G39" s="162">
        <v>15.885</v>
      </c>
      <c r="H39" s="162">
        <v>16.809999999999999</v>
      </c>
      <c r="I39" s="162">
        <v>20.07</v>
      </c>
      <c r="J39" s="162">
        <v>9.36</v>
      </c>
      <c r="K39" s="162">
        <v>20.59</v>
      </c>
    </row>
    <row r="40" spans="1:11" s="79" customFormat="1" ht="14.25">
      <c r="A40" s="127" t="s">
        <v>345</v>
      </c>
      <c r="B40" s="129" t="s">
        <v>432</v>
      </c>
      <c r="C40" s="78"/>
      <c r="D40" s="133"/>
      <c r="E40" s="133"/>
      <c r="F40" s="133"/>
      <c r="G40" s="133"/>
      <c r="H40" s="133"/>
      <c r="I40" s="133"/>
      <c r="J40" s="133"/>
      <c r="K40" s="133"/>
    </row>
    <row r="41" spans="1:11" ht="15.75">
      <c r="A41" s="76">
        <v>1</v>
      </c>
      <c r="B41" s="71" t="s">
        <v>302</v>
      </c>
      <c r="C41" s="80" t="s">
        <v>303</v>
      </c>
      <c r="D41" s="135"/>
      <c r="E41" s="135"/>
      <c r="F41" s="135"/>
      <c r="G41" s="135">
        <v>14.9</v>
      </c>
      <c r="H41" s="135"/>
      <c r="I41" s="135"/>
      <c r="J41" s="135"/>
      <c r="K41" s="135"/>
    </row>
    <row r="42" spans="1:11" ht="15.75">
      <c r="A42" s="76">
        <v>2</v>
      </c>
      <c r="B42" s="71" t="s">
        <v>304</v>
      </c>
      <c r="C42" s="80" t="s">
        <v>305</v>
      </c>
      <c r="D42" s="136"/>
      <c r="E42" s="136"/>
      <c r="F42" s="136"/>
      <c r="G42" s="136"/>
      <c r="H42" s="136"/>
      <c r="I42" s="136"/>
      <c r="J42" s="136"/>
      <c r="K42" s="136"/>
    </row>
    <row r="43" spans="1:11" ht="15.75">
      <c r="A43" s="76">
        <v>3</v>
      </c>
      <c r="B43" s="71" t="s">
        <v>306</v>
      </c>
      <c r="C43" s="80" t="s">
        <v>305</v>
      </c>
      <c r="D43" s="136"/>
      <c r="E43" s="136"/>
      <c r="F43" s="136"/>
      <c r="G43" s="136"/>
      <c r="H43" s="136"/>
      <c r="I43" s="136"/>
      <c r="J43" s="136"/>
      <c r="K43" s="136"/>
    </row>
    <row r="44" spans="1:11" ht="15.75">
      <c r="A44" s="76">
        <v>4</v>
      </c>
      <c r="B44" s="71" t="s">
        <v>307</v>
      </c>
      <c r="C44" s="80" t="s">
        <v>308</v>
      </c>
      <c r="D44" s="136"/>
      <c r="E44" s="136"/>
      <c r="F44" s="136"/>
      <c r="G44" s="136"/>
      <c r="H44" s="136"/>
      <c r="I44" s="136"/>
      <c r="J44" s="136"/>
      <c r="K44" s="136"/>
    </row>
    <row r="45" spans="1:11" ht="18.75">
      <c r="A45" s="76">
        <v>5</v>
      </c>
      <c r="B45" s="71" t="s">
        <v>309</v>
      </c>
      <c r="C45" s="81" t="s">
        <v>310</v>
      </c>
      <c r="D45" s="136"/>
      <c r="E45" s="136"/>
      <c r="F45" s="136"/>
      <c r="G45" s="136"/>
      <c r="H45" s="144">
        <v>227.3</v>
      </c>
      <c r="I45" s="136"/>
      <c r="J45" s="136"/>
      <c r="K45" s="136"/>
    </row>
    <row r="46" spans="1:11" ht="18.75">
      <c r="A46" s="76">
        <v>6</v>
      </c>
      <c r="B46" s="71" t="s">
        <v>311</v>
      </c>
      <c r="C46" s="81" t="s">
        <v>310</v>
      </c>
      <c r="D46" s="136"/>
      <c r="E46" s="136"/>
      <c r="F46" s="136"/>
      <c r="G46" s="136"/>
      <c r="H46" s="148">
        <v>105</v>
      </c>
      <c r="I46" s="137">
        <v>2</v>
      </c>
      <c r="J46" s="136"/>
      <c r="K46" s="136"/>
    </row>
    <row r="47" spans="1:11" ht="15.75">
      <c r="A47" s="76">
        <v>7</v>
      </c>
      <c r="B47" s="71" t="s">
        <v>312</v>
      </c>
      <c r="C47" s="80" t="s">
        <v>269</v>
      </c>
      <c r="D47" s="136"/>
      <c r="E47" s="136"/>
      <c r="F47" s="136"/>
      <c r="G47" s="136"/>
      <c r="H47" s="136"/>
      <c r="I47" s="136"/>
      <c r="J47" s="136"/>
      <c r="K47" s="136"/>
    </row>
    <row r="48" spans="1:11" ht="31.5">
      <c r="A48" s="76">
        <v>8</v>
      </c>
      <c r="B48" s="67" t="s">
        <v>313</v>
      </c>
      <c r="C48" s="82" t="s">
        <v>310</v>
      </c>
      <c r="D48" s="136"/>
      <c r="E48" s="136"/>
      <c r="F48" s="136"/>
      <c r="G48" s="136"/>
      <c r="H48" s="136"/>
      <c r="I48" s="136"/>
      <c r="J48" s="136"/>
      <c r="K48" s="136"/>
    </row>
    <row r="49" spans="1:11" ht="31.5">
      <c r="A49" s="76">
        <v>9</v>
      </c>
      <c r="B49" s="67" t="s">
        <v>314</v>
      </c>
      <c r="C49" s="82" t="s">
        <v>305</v>
      </c>
      <c r="D49" s="136"/>
      <c r="E49" s="136"/>
      <c r="F49" s="136"/>
      <c r="G49" s="136"/>
      <c r="H49" s="136"/>
      <c r="I49" s="136"/>
      <c r="J49" s="136"/>
      <c r="K49" s="136"/>
    </row>
    <row r="50" spans="1:11" ht="15.75">
      <c r="A50" s="76">
        <v>10</v>
      </c>
      <c r="B50" s="67" t="s">
        <v>315</v>
      </c>
      <c r="C50" s="80" t="s">
        <v>269</v>
      </c>
      <c r="D50" s="136"/>
      <c r="E50" s="136"/>
      <c r="F50" s="136"/>
      <c r="G50" s="136"/>
      <c r="H50" s="136"/>
      <c r="I50" s="136"/>
      <c r="J50" s="136"/>
      <c r="K50" s="136"/>
    </row>
    <row r="51" spans="1:11" ht="15.75">
      <c r="A51" s="76">
        <v>11</v>
      </c>
      <c r="B51" s="71" t="s">
        <v>316</v>
      </c>
      <c r="C51" s="80" t="s">
        <v>269</v>
      </c>
      <c r="D51" s="136"/>
      <c r="E51" s="136"/>
      <c r="F51" s="136"/>
      <c r="G51" s="136"/>
      <c r="H51" s="136"/>
      <c r="I51" s="136"/>
      <c r="J51" s="136"/>
      <c r="K51" s="136"/>
    </row>
    <row r="52" spans="1:11" s="79" customFormat="1" ht="15.75">
      <c r="A52" s="127" t="s">
        <v>346</v>
      </c>
      <c r="B52" s="128" t="s">
        <v>429</v>
      </c>
      <c r="C52" s="55"/>
      <c r="D52" s="133"/>
      <c r="E52" s="133"/>
      <c r="F52" s="133"/>
      <c r="G52" s="133"/>
      <c r="H52" s="133"/>
      <c r="I52" s="133"/>
      <c r="J52" s="133"/>
      <c r="K52" s="133"/>
    </row>
    <row r="53" spans="1:11" ht="31.5">
      <c r="A53" s="76">
        <v>1</v>
      </c>
      <c r="B53" s="84" t="s">
        <v>317</v>
      </c>
      <c r="C53" s="65" t="s">
        <v>318</v>
      </c>
      <c r="D53" s="136"/>
      <c r="E53" s="136"/>
      <c r="F53" s="136"/>
      <c r="G53" s="136"/>
      <c r="H53" s="136"/>
      <c r="I53" s="136"/>
      <c r="J53" s="136"/>
      <c r="K53" s="136"/>
    </row>
    <row r="54" spans="1:11" ht="31.5">
      <c r="A54" s="76">
        <v>2</v>
      </c>
      <c r="B54" s="84" t="s">
        <v>319</v>
      </c>
      <c r="C54" s="47" t="s">
        <v>318</v>
      </c>
      <c r="D54" s="136"/>
      <c r="E54" s="136"/>
      <c r="F54" s="136"/>
      <c r="G54" s="136"/>
      <c r="H54" s="136"/>
      <c r="I54" s="136"/>
      <c r="J54" s="136"/>
      <c r="K54" s="136"/>
    </row>
    <row r="55" spans="1:11" ht="15.75">
      <c r="A55" s="200">
        <v>3</v>
      </c>
      <c r="B55" s="69" t="s">
        <v>320</v>
      </c>
      <c r="C55" s="65" t="s">
        <v>318</v>
      </c>
      <c r="D55" s="136"/>
      <c r="E55" s="136"/>
      <c r="F55" s="136"/>
      <c r="G55" s="136"/>
      <c r="H55" s="136"/>
      <c r="I55" s="136"/>
      <c r="J55" s="136"/>
      <c r="K55" s="136"/>
    </row>
    <row r="56" spans="1:11" ht="15.75">
      <c r="A56" s="201"/>
      <c r="B56" s="85" t="s">
        <v>321</v>
      </c>
      <c r="C56" s="65" t="s">
        <v>318</v>
      </c>
      <c r="D56" s="135">
        <v>0.16</v>
      </c>
      <c r="E56" s="135">
        <v>0.2</v>
      </c>
      <c r="F56" s="135">
        <f>0.3</f>
        <v>0.3</v>
      </c>
      <c r="G56" s="135">
        <v>0.5</v>
      </c>
      <c r="H56" s="135">
        <v>0.2</v>
      </c>
      <c r="I56" s="135">
        <v>0.16</v>
      </c>
      <c r="J56" s="135">
        <f>1.5/12*4</f>
        <v>0.5</v>
      </c>
      <c r="K56" s="135">
        <v>0.2</v>
      </c>
    </row>
    <row r="57" spans="1:11" ht="15.75">
      <c r="A57" s="201"/>
      <c r="B57" s="85" t="s">
        <v>271</v>
      </c>
      <c r="C57" s="65" t="s">
        <v>318</v>
      </c>
      <c r="D57" s="135"/>
      <c r="E57" s="135"/>
      <c r="F57" s="164"/>
      <c r="G57" s="135"/>
      <c r="H57" s="135"/>
      <c r="I57" s="66">
        <v>0.1</v>
      </c>
      <c r="J57" s="66">
        <v>0.15</v>
      </c>
      <c r="K57" s="135"/>
    </row>
    <row r="58" spans="1:11" ht="15.75">
      <c r="A58" s="201"/>
      <c r="B58" s="85" t="s">
        <v>322</v>
      </c>
      <c r="C58" s="65" t="s">
        <v>318</v>
      </c>
      <c r="D58" s="135"/>
      <c r="E58" s="135"/>
      <c r="F58" s="135">
        <v>0.01</v>
      </c>
      <c r="G58" s="135"/>
      <c r="H58" s="135"/>
      <c r="I58" s="135"/>
      <c r="J58" s="135"/>
      <c r="K58" s="135">
        <v>0.01</v>
      </c>
    </row>
    <row r="59" spans="1:11" ht="31.5">
      <c r="A59" s="201"/>
      <c r="B59" s="85" t="s">
        <v>323</v>
      </c>
      <c r="C59" s="65" t="s">
        <v>318</v>
      </c>
      <c r="D59" s="135">
        <v>0.15</v>
      </c>
      <c r="E59" s="135"/>
      <c r="F59" s="135"/>
      <c r="G59" s="135">
        <v>0.15</v>
      </c>
      <c r="H59" s="135"/>
      <c r="I59" s="135"/>
      <c r="J59" s="135"/>
      <c r="K59" s="135">
        <v>0.15</v>
      </c>
    </row>
    <row r="60" spans="1:11" ht="31.5">
      <c r="A60" s="201"/>
      <c r="B60" s="72" t="s">
        <v>324</v>
      </c>
      <c r="C60" s="65" t="s">
        <v>318</v>
      </c>
      <c r="D60" s="135"/>
      <c r="E60" s="135"/>
      <c r="F60" s="135"/>
      <c r="G60" s="135"/>
      <c r="H60" s="164">
        <v>0.2</v>
      </c>
      <c r="I60" s="135"/>
      <c r="J60" s="135">
        <v>0.1</v>
      </c>
      <c r="K60" s="135"/>
    </row>
    <row r="61" spans="1:11" ht="15.75">
      <c r="A61" s="202"/>
      <c r="B61" s="85" t="s">
        <v>325</v>
      </c>
      <c r="C61" s="65" t="s">
        <v>318</v>
      </c>
      <c r="D61" s="135">
        <v>0.15</v>
      </c>
      <c r="E61" s="135">
        <v>0.15</v>
      </c>
      <c r="F61" s="135">
        <v>0.15</v>
      </c>
      <c r="G61" s="135">
        <v>0.15</v>
      </c>
      <c r="H61" s="135">
        <v>0.15</v>
      </c>
      <c r="I61" s="135">
        <v>0.15</v>
      </c>
      <c r="J61" s="135">
        <v>0.15</v>
      </c>
      <c r="K61" s="135">
        <v>0.15</v>
      </c>
    </row>
    <row r="62" spans="1:11" s="89" customFormat="1" ht="31.5" hidden="1">
      <c r="A62" s="86"/>
      <c r="B62" s="83" t="s">
        <v>326</v>
      </c>
      <c r="C62" s="87" t="s">
        <v>327</v>
      </c>
      <c r="D62" s="168"/>
      <c r="E62" s="168"/>
      <c r="F62" s="168"/>
      <c r="G62" s="168"/>
      <c r="H62" s="168"/>
      <c r="I62" s="168"/>
      <c r="J62" s="168"/>
      <c r="K62" s="168"/>
    </row>
    <row r="63" spans="1:11" ht="15.75" hidden="1">
      <c r="A63" s="76"/>
      <c r="B63" s="84" t="s">
        <v>328</v>
      </c>
      <c r="C63" s="60"/>
      <c r="D63" s="136"/>
      <c r="E63" s="136"/>
      <c r="F63" s="136"/>
      <c r="G63" s="136"/>
      <c r="H63" s="136"/>
      <c r="I63" s="136"/>
      <c r="J63" s="136"/>
      <c r="K63" s="136"/>
    </row>
    <row r="64" spans="1:11" ht="15.75" hidden="1">
      <c r="A64" s="76"/>
      <c r="B64" s="67" t="s">
        <v>329</v>
      </c>
      <c r="C64" s="47" t="s">
        <v>327</v>
      </c>
      <c r="D64" s="136"/>
      <c r="E64" s="136"/>
      <c r="F64" s="136"/>
      <c r="G64" s="136"/>
      <c r="H64" s="136"/>
      <c r="I64" s="136"/>
      <c r="J64" s="136"/>
      <c r="K64" s="136"/>
    </row>
    <row r="65" spans="1:12" ht="31.5" hidden="1">
      <c r="A65" s="76"/>
      <c r="B65" s="67" t="s">
        <v>330</v>
      </c>
      <c r="C65" s="47" t="s">
        <v>331</v>
      </c>
      <c r="D65" s="136"/>
      <c r="E65" s="136"/>
      <c r="F65" s="136"/>
      <c r="G65" s="136"/>
      <c r="H65" s="136"/>
      <c r="I65" s="136"/>
      <c r="J65" s="136"/>
      <c r="K65" s="136"/>
    </row>
    <row r="66" spans="1:12" ht="31.5" hidden="1">
      <c r="A66" s="76"/>
      <c r="B66" s="67" t="s">
        <v>332</v>
      </c>
      <c r="C66" s="47" t="s">
        <v>333</v>
      </c>
      <c r="D66" s="136"/>
      <c r="E66" s="136"/>
      <c r="F66" s="136"/>
      <c r="G66" s="136"/>
      <c r="H66" s="136"/>
      <c r="I66" s="136"/>
      <c r="J66" s="136"/>
      <c r="K66" s="136"/>
    </row>
    <row r="67" spans="1:12" s="79" customFormat="1" ht="31.5" customHeight="1">
      <c r="A67" s="127" t="s">
        <v>347</v>
      </c>
      <c r="B67" s="128" t="s">
        <v>430</v>
      </c>
      <c r="C67" s="90"/>
      <c r="D67" s="133"/>
      <c r="E67" s="133"/>
      <c r="F67" s="133"/>
      <c r="G67" s="133"/>
      <c r="H67" s="133"/>
      <c r="I67" s="133"/>
      <c r="J67" s="133"/>
      <c r="K67" s="133"/>
    </row>
    <row r="68" spans="1:12" ht="31.5">
      <c r="A68" s="200">
        <v>1</v>
      </c>
      <c r="B68" s="73" t="s">
        <v>334</v>
      </c>
      <c r="C68" s="47" t="s">
        <v>335</v>
      </c>
      <c r="D68" s="169"/>
      <c r="E68" s="169"/>
      <c r="F68" s="169"/>
      <c r="G68" s="169">
        <v>5</v>
      </c>
      <c r="H68" s="169"/>
      <c r="I68" s="170"/>
      <c r="J68" s="170"/>
      <c r="K68" s="170"/>
    </row>
    <row r="69" spans="1:12" ht="31.5">
      <c r="A69" s="201"/>
      <c r="B69" s="93" t="s">
        <v>336</v>
      </c>
      <c r="C69" s="47" t="s">
        <v>335</v>
      </c>
      <c r="D69" s="169"/>
      <c r="E69" s="169"/>
      <c r="F69" s="169"/>
      <c r="G69" s="169"/>
      <c r="H69" s="169"/>
      <c r="I69" s="170"/>
      <c r="J69" s="170"/>
      <c r="K69" s="170"/>
    </row>
    <row r="70" spans="1:12" ht="31.5">
      <c r="A70" s="202"/>
      <c r="B70" s="93" t="s">
        <v>337</v>
      </c>
      <c r="C70" s="47" t="s">
        <v>335</v>
      </c>
      <c r="D70" s="169"/>
      <c r="E70" s="169"/>
      <c r="F70" s="169"/>
      <c r="G70" s="169">
        <v>5</v>
      </c>
      <c r="H70" s="169"/>
      <c r="I70" s="170"/>
      <c r="J70" s="170"/>
      <c r="K70" s="170"/>
    </row>
    <row r="71" spans="1:12" ht="15.75">
      <c r="A71" s="76">
        <v>2</v>
      </c>
      <c r="B71" s="73" t="s">
        <v>338</v>
      </c>
      <c r="C71" s="80" t="s">
        <v>327</v>
      </c>
      <c r="D71" s="136"/>
      <c r="E71" s="136"/>
      <c r="F71" s="136"/>
      <c r="G71" s="169">
        <v>2.5</v>
      </c>
      <c r="H71" s="136"/>
      <c r="I71" s="136"/>
      <c r="J71" s="136"/>
      <c r="K71" s="136"/>
    </row>
    <row r="72" spans="1:12" s="79" customFormat="1" ht="28.5">
      <c r="A72" s="127" t="s">
        <v>348</v>
      </c>
      <c r="B72" s="129" t="s">
        <v>373</v>
      </c>
      <c r="C72" s="95" t="s">
        <v>433</v>
      </c>
      <c r="D72" s="176">
        <v>150</v>
      </c>
      <c r="E72" s="176">
        <v>400</v>
      </c>
      <c r="F72" s="176">
        <v>300</v>
      </c>
      <c r="G72" s="176">
        <v>250</v>
      </c>
      <c r="H72" s="176">
        <v>4500</v>
      </c>
      <c r="I72" s="176">
        <v>1200</v>
      </c>
      <c r="J72" s="176">
        <v>500</v>
      </c>
      <c r="K72" s="176">
        <v>400</v>
      </c>
      <c r="L72" s="184"/>
    </row>
  </sheetData>
  <mergeCells count="8">
    <mergeCell ref="A29:A35"/>
    <mergeCell ref="A55:A61"/>
    <mergeCell ref="A68:A70"/>
    <mergeCell ref="A1:K1"/>
    <mergeCell ref="A6:A11"/>
    <mergeCell ref="A12:A17"/>
    <mergeCell ref="A18:A23"/>
    <mergeCell ref="A2:K2"/>
  </mergeCells>
  <printOptions horizontalCentered="1"/>
  <pageMargins left="0.7" right="0.7" top="0.6" bottom="0.47" header="0.3" footer="0.3"/>
  <pageSetup paperSize="9" firstPageNumber="10" orientation="landscape" useFirstPageNumber="1" verticalDpi="0" r:id="rId1"/>
  <headerFooter>
    <oddHeader>&amp;C&amp;P</oddHead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72"/>
  <sheetViews>
    <sheetView zoomScaleNormal="100" workbookViewId="0">
      <pane ySplit="3" topLeftCell="A53" activePane="bottomLeft" state="frozen"/>
      <selection pane="bottomLeft" activeCell="C72" sqref="C72"/>
    </sheetView>
  </sheetViews>
  <sheetFormatPr defaultColWidth="9" defaultRowHeight="15"/>
  <cols>
    <col min="1" max="1" width="5.5" style="50" bestFit="1" customWidth="1"/>
    <col min="2" max="2" width="31.5" style="49" customWidth="1"/>
    <col min="3" max="3" width="9.125" style="49" customWidth="1"/>
    <col min="4" max="4" width="9.5" style="49" customWidth="1"/>
    <col min="5" max="5" width="8.75" style="49" bestFit="1" customWidth="1"/>
    <col min="6" max="6" width="9.25" style="49" customWidth="1"/>
    <col min="7" max="7" width="9.625" style="49" customWidth="1"/>
    <col min="8" max="8" width="9.5" style="49" customWidth="1"/>
    <col min="9" max="11" width="9.25" style="49" customWidth="1"/>
    <col min="12" max="16384" width="9" style="49"/>
  </cols>
  <sheetData>
    <row r="1" spans="1:11" ht="36.75" customHeight="1">
      <c r="A1" s="203" t="s">
        <v>426</v>
      </c>
      <c r="B1" s="203"/>
      <c r="C1" s="203"/>
      <c r="D1" s="203"/>
      <c r="E1" s="203"/>
      <c r="F1" s="203"/>
      <c r="G1" s="203"/>
      <c r="H1" s="203"/>
      <c r="I1" s="203"/>
      <c r="J1" s="203"/>
      <c r="K1" s="203"/>
    </row>
    <row r="2" spans="1:11" ht="18.75">
      <c r="A2" s="204" t="s">
        <v>424</v>
      </c>
      <c r="B2" s="204"/>
      <c r="C2" s="204"/>
      <c r="D2" s="204"/>
      <c r="E2" s="204"/>
      <c r="F2" s="204"/>
      <c r="G2" s="204"/>
      <c r="H2" s="204"/>
      <c r="I2" s="204"/>
      <c r="J2" s="204"/>
      <c r="K2" s="204"/>
    </row>
    <row r="3" spans="1:11" s="54" customFormat="1" ht="44.25" customHeight="1">
      <c r="A3" s="51"/>
      <c r="B3" s="52"/>
      <c r="C3" s="52" t="s">
        <v>262</v>
      </c>
      <c r="D3" s="53" t="s">
        <v>229</v>
      </c>
      <c r="E3" s="53" t="s">
        <v>230</v>
      </c>
      <c r="F3" s="53" t="s">
        <v>231</v>
      </c>
      <c r="G3" s="53" t="s">
        <v>232</v>
      </c>
      <c r="H3" s="53" t="s">
        <v>233</v>
      </c>
      <c r="I3" s="53" t="s">
        <v>234</v>
      </c>
      <c r="J3" s="53" t="s">
        <v>235</v>
      </c>
      <c r="K3" s="53" t="s">
        <v>236</v>
      </c>
    </row>
    <row r="4" spans="1:11" s="58" customFormat="1" ht="31.5">
      <c r="A4" s="127" t="s">
        <v>341</v>
      </c>
      <c r="B4" s="128" t="s">
        <v>375</v>
      </c>
      <c r="C4" s="56"/>
      <c r="D4" s="133"/>
      <c r="E4" s="133"/>
      <c r="F4" s="133"/>
      <c r="G4" s="133"/>
      <c r="H4" s="133"/>
      <c r="I4" s="133"/>
      <c r="J4" s="133"/>
      <c r="K4" s="133"/>
    </row>
    <row r="5" spans="1:11" s="63" customFormat="1" ht="15.75">
      <c r="A5" s="59" t="s">
        <v>300</v>
      </c>
      <c r="B5" s="128" t="s">
        <v>342</v>
      </c>
      <c r="C5" s="61"/>
      <c r="D5" s="134"/>
      <c r="E5" s="134"/>
      <c r="F5" s="134"/>
      <c r="G5" s="134"/>
      <c r="H5" s="134"/>
      <c r="I5" s="134"/>
      <c r="J5" s="134"/>
      <c r="K5" s="134"/>
    </row>
    <row r="6" spans="1:11" ht="31.5">
      <c r="A6" s="201">
        <v>1</v>
      </c>
      <c r="B6" s="64" t="s">
        <v>263</v>
      </c>
      <c r="C6" s="65" t="s">
        <v>285</v>
      </c>
      <c r="D6" s="136"/>
      <c r="E6" s="136"/>
      <c r="F6" s="136"/>
      <c r="G6" s="136"/>
      <c r="H6" s="136"/>
      <c r="I6" s="136"/>
      <c r="J6" s="136"/>
      <c r="K6" s="136"/>
    </row>
    <row r="7" spans="1:11" ht="15.75">
      <c r="A7" s="201"/>
      <c r="B7" s="67" t="s">
        <v>264</v>
      </c>
      <c r="C7" s="65" t="s">
        <v>285</v>
      </c>
      <c r="D7" s="152">
        <v>680</v>
      </c>
      <c r="E7" s="152">
        <v>650</v>
      </c>
      <c r="F7" s="152">
        <v>510</v>
      </c>
      <c r="G7" s="152">
        <v>1105</v>
      </c>
      <c r="H7" s="152">
        <v>470</v>
      </c>
      <c r="I7" s="152">
        <v>710</v>
      </c>
      <c r="J7" s="152">
        <v>400</v>
      </c>
      <c r="K7" s="152">
        <v>555</v>
      </c>
    </row>
    <row r="8" spans="1:11" ht="15.75">
      <c r="A8" s="201"/>
      <c r="B8" s="67" t="s">
        <v>265</v>
      </c>
      <c r="C8" s="65" t="s">
        <v>285</v>
      </c>
      <c r="D8" s="152">
        <v>85</v>
      </c>
      <c r="E8" s="152">
        <v>70</v>
      </c>
      <c r="F8" s="152">
        <v>25</v>
      </c>
      <c r="G8" s="152">
        <v>50</v>
      </c>
      <c r="H8" s="152">
        <v>60</v>
      </c>
      <c r="I8" s="152">
        <v>145</v>
      </c>
      <c r="J8" s="152">
        <v>210</v>
      </c>
      <c r="K8" s="152">
        <v>10</v>
      </c>
    </row>
    <row r="9" spans="1:11" ht="15.75">
      <c r="A9" s="201"/>
      <c r="B9" s="64" t="s">
        <v>266</v>
      </c>
      <c r="C9" s="65" t="s">
        <v>269</v>
      </c>
      <c r="D9" s="152"/>
      <c r="E9" s="152"/>
      <c r="F9" s="152"/>
      <c r="G9" s="152"/>
      <c r="H9" s="152"/>
      <c r="I9" s="152"/>
      <c r="J9" s="152"/>
      <c r="K9" s="152"/>
    </row>
    <row r="10" spans="1:11" ht="15.75">
      <c r="A10" s="201"/>
      <c r="B10" s="67" t="s">
        <v>343</v>
      </c>
      <c r="C10" s="65" t="s">
        <v>269</v>
      </c>
      <c r="D10" s="152">
        <v>2897</v>
      </c>
      <c r="E10" s="152">
        <v>2769</v>
      </c>
      <c r="F10" s="152">
        <v>2170</v>
      </c>
      <c r="G10" s="152">
        <v>4707</v>
      </c>
      <c r="H10" s="152">
        <v>2002</v>
      </c>
      <c r="I10" s="152">
        <v>3025</v>
      </c>
      <c r="J10" s="152">
        <v>1704</v>
      </c>
      <c r="K10" s="152">
        <v>2364</v>
      </c>
    </row>
    <row r="11" spans="1:11" ht="15.75">
      <c r="A11" s="201"/>
      <c r="B11" s="67" t="s">
        <v>344</v>
      </c>
      <c r="C11" s="65" t="s">
        <v>269</v>
      </c>
      <c r="D11" s="152">
        <v>497.24999999999994</v>
      </c>
      <c r="E11" s="152">
        <v>409.5</v>
      </c>
      <c r="F11" s="152">
        <v>146.25</v>
      </c>
      <c r="G11" s="152">
        <v>292.5</v>
      </c>
      <c r="H11" s="152">
        <v>351</v>
      </c>
      <c r="I11" s="152">
        <v>848.25</v>
      </c>
      <c r="J11" s="152">
        <v>1228.5</v>
      </c>
      <c r="K11" s="152">
        <v>58.5</v>
      </c>
    </row>
    <row r="12" spans="1:11" ht="31.5">
      <c r="A12" s="200">
        <v>2</v>
      </c>
      <c r="B12" s="64" t="s">
        <v>267</v>
      </c>
      <c r="C12" s="65"/>
      <c r="D12" s="136"/>
      <c r="E12" s="136"/>
      <c r="F12" s="136"/>
      <c r="G12" s="136"/>
      <c r="H12" s="136"/>
      <c r="I12" s="136"/>
      <c r="J12" s="136"/>
      <c r="K12" s="136"/>
    </row>
    <row r="13" spans="1:11" ht="15.75">
      <c r="A13" s="201"/>
      <c r="B13" s="67" t="s">
        <v>268</v>
      </c>
      <c r="C13" s="65" t="s">
        <v>269</v>
      </c>
      <c r="D13" s="152">
        <v>5</v>
      </c>
      <c r="E13" s="152">
        <v>0</v>
      </c>
      <c r="F13" s="152">
        <v>0</v>
      </c>
      <c r="G13" s="152">
        <v>0</v>
      </c>
      <c r="H13" s="152">
        <v>0</v>
      </c>
      <c r="I13" s="152">
        <v>0</v>
      </c>
      <c r="J13" s="152">
        <v>0</v>
      </c>
      <c r="K13" s="152">
        <v>0</v>
      </c>
    </row>
    <row r="14" spans="1:11" ht="15.75">
      <c r="A14" s="201"/>
      <c r="B14" s="68" t="s">
        <v>270</v>
      </c>
      <c r="C14" s="65" t="s">
        <v>269</v>
      </c>
      <c r="D14" s="152">
        <v>567</v>
      </c>
      <c r="E14" s="152">
        <v>379</v>
      </c>
      <c r="F14" s="152">
        <v>814</v>
      </c>
      <c r="G14" s="152">
        <v>1137</v>
      </c>
      <c r="H14" s="152">
        <v>333</v>
      </c>
      <c r="I14" s="152">
        <v>487</v>
      </c>
      <c r="J14" s="152">
        <v>397</v>
      </c>
      <c r="K14" s="152">
        <v>995</v>
      </c>
    </row>
    <row r="15" spans="1:11" ht="15.75">
      <c r="A15" s="201"/>
      <c r="B15" s="68" t="s">
        <v>271</v>
      </c>
      <c r="C15" s="65" t="s">
        <v>269</v>
      </c>
      <c r="D15" s="152">
        <v>0</v>
      </c>
      <c r="E15" s="152"/>
      <c r="F15" s="152">
        <v>0</v>
      </c>
      <c r="G15" s="152">
        <v>0</v>
      </c>
      <c r="H15" s="152">
        <v>0</v>
      </c>
      <c r="I15" s="152">
        <v>0</v>
      </c>
      <c r="J15" s="152">
        <v>0</v>
      </c>
      <c r="K15" s="152">
        <v>0</v>
      </c>
    </row>
    <row r="16" spans="1:11" ht="15.75">
      <c r="A16" s="201"/>
      <c r="B16" s="67" t="s">
        <v>272</v>
      </c>
      <c r="C16" s="65" t="s">
        <v>269</v>
      </c>
      <c r="D16" s="152">
        <v>125</v>
      </c>
      <c r="E16" s="152">
        <v>1</v>
      </c>
      <c r="F16" s="152">
        <v>67</v>
      </c>
      <c r="G16" s="152">
        <v>2</v>
      </c>
      <c r="H16" s="152">
        <v>1</v>
      </c>
      <c r="I16" s="152">
        <v>10</v>
      </c>
      <c r="J16" s="152">
        <v>11</v>
      </c>
      <c r="K16" s="152">
        <v>1</v>
      </c>
    </row>
    <row r="17" spans="1:11" ht="15.75">
      <c r="A17" s="202"/>
      <c r="B17" s="67" t="s">
        <v>273</v>
      </c>
      <c r="C17" s="65" t="s">
        <v>269</v>
      </c>
      <c r="D17" s="152">
        <v>5500</v>
      </c>
      <c r="E17" s="152">
        <v>44</v>
      </c>
      <c r="F17" s="152">
        <v>124</v>
      </c>
      <c r="G17" s="152">
        <v>155</v>
      </c>
      <c r="H17" s="152">
        <v>31</v>
      </c>
      <c r="I17" s="152">
        <v>165</v>
      </c>
      <c r="J17" s="152">
        <v>10</v>
      </c>
      <c r="K17" s="152">
        <v>8</v>
      </c>
    </row>
    <row r="18" spans="1:11" ht="15.75">
      <c r="A18" s="200">
        <v>3</v>
      </c>
      <c r="B18" s="69" t="s">
        <v>274</v>
      </c>
      <c r="C18" s="70"/>
      <c r="D18" s="136"/>
      <c r="E18" s="136"/>
      <c r="F18" s="136"/>
      <c r="G18" s="136"/>
      <c r="H18" s="136"/>
      <c r="I18" s="136"/>
      <c r="J18" s="136"/>
      <c r="K18" s="136"/>
    </row>
    <row r="19" spans="1:11" ht="15.75">
      <c r="A19" s="201"/>
      <c r="B19" s="71" t="s">
        <v>275</v>
      </c>
      <c r="C19" s="65" t="s">
        <v>276</v>
      </c>
      <c r="D19" s="154">
        <v>643</v>
      </c>
      <c r="E19" s="154">
        <v>486</v>
      </c>
      <c r="F19" s="154">
        <v>1002</v>
      </c>
      <c r="G19" s="154">
        <v>919</v>
      </c>
      <c r="H19" s="154">
        <v>665</v>
      </c>
      <c r="I19" s="154">
        <v>568</v>
      </c>
      <c r="J19" s="154">
        <v>510</v>
      </c>
      <c r="K19" s="154">
        <v>545</v>
      </c>
    </row>
    <row r="20" spans="1:11" ht="15.75">
      <c r="A20" s="201"/>
      <c r="B20" s="71" t="s">
        <v>277</v>
      </c>
      <c r="C20" s="65" t="s">
        <v>276</v>
      </c>
      <c r="D20" s="156">
        <v>308</v>
      </c>
      <c r="E20" s="156">
        <v>72</v>
      </c>
      <c r="F20" s="156">
        <v>468</v>
      </c>
      <c r="G20" s="156">
        <v>390</v>
      </c>
      <c r="H20" s="156">
        <v>279</v>
      </c>
      <c r="I20" s="156">
        <v>513</v>
      </c>
      <c r="J20" s="156">
        <v>394</v>
      </c>
      <c r="K20" s="156">
        <v>267</v>
      </c>
    </row>
    <row r="21" spans="1:11" ht="15.75">
      <c r="A21" s="201"/>
      <c r="B21" s="71" t="s">
        <v>278</v>
      </c>
      <c r="C21" s="65" t="s">
        <v>276</v>
      </c>
      <c r="D21" s="154">
        <v>571</v>
      </c>
      <c r="E21" s="154">
        <v>762</v>
      </c>
      <c r="F21" s="154">
        <v>1510</v>
      </c>
      <c r="G21" s="154">
        <v>855</v>
      </c>
      <c r="H21" s="154">
        <v>427</v>
      </c>
      <c r="I21" s="154">
        <v>5274</v>
      </c>
      <c r="J21" s="154">
        <v>1560</v>
      </c>
      <c r="K21" s="154">
        <v>3394</v>
      </c>
    </row>
    <row r="22" spans="1:11" ht="15.75">
      <c r="A22" s="201"/>
      <c r="B22" s="71" t="s">
        <v>279</v>
      </c>
      <c r="C22" s="65" t="s">
        <v>276</v>
      </c>
      <c r="D22" s="157">
        <v>57456</v>
      </c>
      <c r="E22" s="157">
        <v>157000</v>
      </c>
      <c r="F22" s="157">
        <v>103000</v>
      </c>
      <c r="G22" s="157">
        <v>77350</v>
      </c>
      <c r="H22" s="157">
        <v>18500</v>
      </c>
      <c r="I22" s="157">
        <v>76720</v>
      </c>
      <c r="J22" s="157">
        <v>37509</v>
      </c>
      <c r="K22" s="157">
        <v>52000</v>
      </c>
    </row>
    <row r="23" spans="1:11" ht="15.75">
      <c r="A23" s="202"/>
      <c r="B23" s="72" t="s">
        <v>280</v>
      </c>
      <c r="C23" s="65" t="s">
        <v>269</v>
      </c>
      <c r="D23" s="157">
        <v>210.01900000000001</v>
      </c>
      <c r="E23" s="157">
        <v>408.93900000000002</v>
      </c>
      <c r="F23" s="157">
        <v>402.81</v>
      </c>
      <c r="G23" s="157">
        <v>288.17500000000001</v>
      </c>
      <c r="H23" s="157">
        <v>119.179</v>
      </c>
      <c r="I23" s="157">
        <v>631.94299999999998</v>
      </c>
      <c r="J23" s="157">
        <v>240.72300000000001</v>
      </c>
      <c r="K23" s="157">
        <v>419.69299999999998</v>
      </c>
    </row>
    <row r="24" spans="1:11" s="75" customFormat="1" ht="15.75">
      <c r="A24" s="59" t="s">
        <v>301</v>
      </c>
      <c r="B24" s="73" t="s">
        <v>281</v>
      </c>
      <c r="C24" s="60"/>
      <c r="D24" s="134"/>
      <c r="E24" s="134"/>
      <c r="F24" s="134"/>
      <c r="G24" s="134"/>
      <c r="H24" s="134"/>
      <c r="I24" s="134"/>
      <c r="J24" s="134"/>
      <c r="K24" s="134"/>
    </row>
    <row r="25" spans="1:11" ht="15.75">
      <c r="A25" s="76">
        <v>1</v>
      </c>
      <c r="B25" s="71" t="s">
        <v>282</v>
      </c>
      <c r="C25" s="65" t="s">
        <v>283</v>
      </c>
      <c r="D25" s="173">
        <v>0</v>
      </c>
      <c r="E25" s="173">
        <v>1435.54666666667</v>
      </c>
      <c r="F25" s="173">
        <v>0</v>
      </c>
      <c r="G25" s="173">
        <v>0</v>
      </c>
      <c r="H25" s="173">
        <v>0</v>
      </c>
      <c r="I25" s="173">
        <v>0</v>
      </c>
      <c r="J25" s="173">
        <v>0</v>
      </c>
      <c r="K25" s="173">
        <v>0</v>
      </c>
    </row>
    <row r="26" spans="1:11" ht="15.75">
      <c r="A26" s="76">
        <v>2</v>
      </c>
      <c r="B26" s="72" t="s">
        <v>284</v>
      </c>
      <c r="C26" s="47" t="s">
        <v>285</v>
      </c>
      <c r="D26" s="173">
        <v>25</v>
      </c>
      <c r="E26" s="173">
        <v>132.75</v>
      </c>
      <c r="F26" s="173">
        <v>0</v>
      </c>
      <c r="G26" s="173">
        <v>100</v>
      </c>
      <c r="H26" s="173">
        <v>86.78</v>
      </c>
      <c r="I26" s="173">
        <v>75</v>
      </c>
      <c r="J26" s="173">
        <v>83.5</v>
      </c>
      <c r="K26" s="173">
        <v>93</v>
      </c>
    </row>
    <row r="27" spans="1:11" ht="15.75">
      <c r="A27" s="76">
        <v>3</v>
      </c>
      <c r="B27" s="67" t="s">
        <v>286</v>
      </c>
      <c r="C27" s="65" t="s">
        <v>283</v>
      </c>
      <c r="D27" s="173">
        <v>71.916666666666657</v>
      </c>
      <c r="E27" s="173">
        <v>26.833333333333343</v>
      </c>
      <c r="F27" s="173">
        <v>0</v>
      </c>
      <c r="G27" s="173">
        <v>19.5</v>
      </c>
      <c r="H27" s="173">
        <v>0</v>
      </c>
      <c r="I27" s="173">
        <v>0</v>
      </c>
      <c r="J27" s="173">
        <v>0</v>
      </c>
      <c r="K27" s="173">
        <v>0</v>
      </c>
    </row>
    <row r="28" spans="1:11" ht="15.75">
      <c r="A28" s="76">
        <v>4</v>
      </c>
      <c r="B28" s="72" t="s">
        <v>287</v>
      </c>
      <c r="C28" s="65" t="s">
        <v>285</v>
      </c>
      <c r="D28" s="173">
        <v>5</v>
      </c>
      <c r="E28" s="173">
        <v>3.4699999999999998</v>
      </c>
      <c r="F28" s="173">
        <v>0</v>
      </c>
      <c r="G28" s="173">
        <v>5</v>
      </c>
      <c r="H28" s="173">
        <v>2</v>
      </c>
      <c r="I28" s="173">
        <v>5</v>
      </c>
      <c r="J28" s="173">
        <v>5</v>
      </c>
      <c r="K28" s="173">
        <v>5</v>
      </c>
    </row>
    <row r="29" spans="1:11" ht="15.75">
      <c r="A29" s="200">
        <v>5</v>
      </c>
      <c r="B29" s="64" t="s">
        <v>288</v>
      </c>
      <c r="C29" s="47"/>
      <c r="D29" s="136"/>
      <c r="E29" s="136"/>
      <c r="F29" s="136"/>
      <c r="G29" s="136"/>
      <c r="H29" s="136"/>
      <c r="I29" s="136"/>
      <c r="J29" s="136"/>
      <c r="K29" s="136"/>
    </row>
    <row r="30" spans="1:11" ht="15.75">
      <c r="A30" s="201"/>
      <c r="B30" s="72" t="s">
        <v>289</v>
      </c>
      <c r="C30" s="65" t="s">
        <v>290</v>
      </c>
      <c r="D30" s="173">
        <v>101.70484666666664</v>
      </c>
      <c r="E30" s="173">
        <v>7669.0969333333342</v>
      </c>
      <c r="F30" s="173">
        <v>0</v>
      </c>
      <c r="G30" s="173">
        <v>7750.7037583333304</v>
      </c>
      <c r="H30" s="173">
        <v>726.31058333333294</v>
      </c>
      <c r="I30" s="173">
        <v>6838.3590499999991</v>
      </c>
      <c r="J30" s="173">
        <v>7902.6211666666659</v>
      </c>
      <c r="K30" s="173">
        <v>1350.5327000000007</v>
      </c>
    </row>
    <row r="31" spans="1:11" ht="15.75">
      <c r="A31" s="201"/>
      <c r="B31" s="72" t="s">
        <v>291</v>
      </c>
      <c r="C31" s="65"/>
      <c r="D31" s="173"/>
      <c r="E31" s="173"/>
      <c r="F31" s="173"/>
      <c r="G31" s="173"/>
      <c r="H31" s="173"/>
      <c r="I31" s="173"/>
      <c r="J31" s="173"/>
      <c r="K31" s="173"/>
    </row>
    <row r="32" spans="1:11" ht="15.75">
      <c r="A32" s="201"/>
      <c r="B32" s="71" t="s">
        <v>292</v>
      </c>
      <c r="C32" s="65" t="s">
        <v>269</v>
      </c>
      <c r="D32" s="173">
        <v>0</v>
      </c>
      <c r="E32" s="174">
        <v>3498.1</v>
      </c>
      <c r="F32" s="174">
        <v>1670.6200000000003</v>
      </c>
      <c r="G32" s="174">
        <v>2041.8</v>
      </c>
      <c r="H32" s="174">
        <v>2566.4499999999998</v>
      </c>
      <c r="I32" s="174">
        <v>1308.5999999999999</v>
      </c>
      <c r="J32" s="174">
        <v>3636.22</v>
      </c>
      <c r="K32" s="173">
        <v>0</v>
      </c>
    </row>
    <row r="33" spans="1:11" ht="15.75">
      <c r="A33" s="201"/>
      <c r="B33" s="71" t="s">
        <v>293</v>
      </c>
      <c r="C33" s="65" t="s">
        <v>269</v>
      </c>
      <c r="D33" s="165">
        <v>975.23333333333335</v>
      </c>
      <c r="E33" s="165">
        <v>98.074666666666658</v>
      </c>
      <c r="F33" s="173">
        <v>0</v>
      </c>
      <c r="G33" s="173">
        <v>0</v>
      </c>
      <c r="H33" s="173">
        <v>0</v>
      </c>
      <c r="I33" s="165">
        <v>395.428333333333</v>
      </c>
      <c r="J33" s="173">
        <v>0</v>
      </c>
      <c r="K33" s="165">
        <v>98.074666666666658</v>
      </c>
    </row>
    <row r="34" spans="1:11" ht="15.75">
      <c r="A34" s="201"/>
      <c r="B34" s="71" t="s">
        <v>294</v>
      </c>
      <c r="C34" s="65" t="s">
        <v>269</v>
      </c>
      <c r="D34" s="173">
        <v>0</v>
      </c>
      <c r="E34" s="173">
        <v>0</v>
      </c>
      <c r="F34" s="173">
        <v>0</v>
      </c>
      <c r="G34" s="173">
        <v>0</v>
      </c>
      <c r="H34" s="173">
        <v>0</v>
      </c>
      <c r="I34" s="175">
        <v>0</v>
      </c>
      <c r="J34" s="173">
        <v>0</v>
      </c>
      <c r="K34" s="173">
        <v>0</v>
      </c>
    </row>
    <row r="35" spans="1:11" ht="15.75">
      <c r="A35" s="202"/>
      <c r="B35" s="71" t="s">
        <v>295</v>
      </c>
      <c r="C35" s="65" t="s">
        <v>269</v>
      </c>
      <c r="D35" s="173">
        <v>0</v>
      </c>
      <c r="E35" s="173">
        <v>0</v>
      </c>
      <c r="F35" s="173">
        <v>0</v>
      </c>
      <c r="G35" s="173">
        <v>0</v>
      </c>
      <c r="H35" s="173">
        <v>0</v>
      </c>
      <c r="I35" s="173">
        <v>0</v>
      </c>
      <c r="J35" s="173">
        <v>0</v>
      </c>
      <c r="K35" s="173">
        <v>0</v>
      </c>
    </row>
    <row r="36" spans="1:11" ht="15.75">
      <c r="A36" s="76">
        <v>6</v>
      </c>
      <c r="B36" s="71" t="s">
        <v>296</v>
      </c>
      <c r="C36" s="65" t="s">
        <v>285</v>
      </c>
      <c r="D36" s="173">
        <v>0</v>
      </c>
      <c r="E36" s="173">
        <v>5</v>
      </c>
      <c r="F36" s="173">
        <v>4</v>
      </c>
      <c r="G36" s="173">
        <v>5</v>
      </c>
      <c r="H36" s="173">
        <v>5</v>
      </c>
      <c r="I36" s="173">
        <v>5</v>
      </c>
      <c r="J36" s="173">
        <v>0</v>
      </c>
      <c r="K36" s="173">
        <v>2</v>
      </c>
    </row>
    <row r="37" spans="1:11" s="75" customFormat="1" ht="15.75">
      <c r="A37" s="59" t="s">
        <v>339</v>
      </c>
      <c r="B37" s="73" t="s">
        <v>297</v>
      </c>
      <c r="C37" s="77"/>
      <c r="D37" s="159"/>
      <c r="E37" s="159"/>
      <c r="F37" s="159"/>
      <c r="G37" s="159"/>
      <c r="H37" s="159"/>
      <c r="I37" s="159"/>
      <c r="J37" s="159"/>
      <c r="K37" s="159"/>
    </row>
    <row r="38" spans="1:11" ht="15.75">
      <c r="A38" s="76">
        <v>1</v>
      </c>
      <c r="B38" s="71" t="s">
        <v>298</v>
      </c>
      <c r="C38" s="65" t="s">
        <v>285</v>
      </c>
      <c r="D38" s="161">
        <v>21.4</v>
      </c>
      <c r="E38" s="161">
        <v>21.05</v>
      </c>
      <c r="F38" s="161">
        <v>20.14</v>
      </c>
      <c r="G38" s="161">
        <v>52.15</v>
      </c>
      <c r="H38" s="161">
        <v>18.850000000000001</v>
      </c>
      <c r="I38" s="161">
        <v>33.83</v>
      </c>
      <c r="J38" s="161">
        <v>18.14</v>
      </c>
      <c r="K38" s="161">
        <v>24.05</v>
      </c>
    </row>
    <row r="39" spans="1:11" ht="15.75">
      <c r="A39" s="76">
        <v>2</v>
      </c>
      <c r="B39" s="67" t="s">
        <v>299</v>
      </c>
      <c r="C39" s="47" t="s">
        <v>269</v>
      </c>
      <c r="D39" s="162">
        <v>21.75</v>
      </c>
      <c r="E39" s="162">
        <v>21.15</v>
      </c>
      <c r="F39" s="162">
        <v>21.855</v>
      </c>
      <c r="G39" s="162">
        <v>51.23</v>
      </c>
      <c r="H39" s="162">
        <v>20.285</v>
      </c>
      <c r="I39" s="162">
        <v>33.844999999999999</v>
      </c>
      <c r="J39" s="162">
        <v>18.305</v>
      </c>
      <c r="K39" s="162">
        <v>24.07</v>
      </c>
    </row>
    <row r="40" spans="1:11" s="79" customFormat="1" ht="14.25">
      <c r="A40" s="127" t="s">
        <v>345</v>
      </c>
      <c r="B40" s="129" t="s">
        <v>432</v>
      </c>
      <c r="C40" s="78"/>
      <c r="D40" s="133"/>
      <c r="E40" s="133"/>
      <c r="F40" s="133"/>
      <c r="G40" s="133"/>
      <c r="H40" s="133"/>
      <c r="I40" s="133"/>
      <c r="J40" s="133"/>
      <c r="K40" s="133"/>
    </row>
    <row r="41" spans="1:11" ht="15.75">
      <c r="A41" s="76">
        <v>1</v>
      </c>
      <c r="B41" s="71" t="s">
        <v>302</v>
      </c>
      <c r="C41" s="80" t="s">
        <v>303</v>
      </c>
      <c r="D41" s="135"/>
      <c r="E41" s="135"/>
      <c r="F41" s="135"/>
      <c r="G41" s="135">
        <v>166.28</v>
      </c>
      <c r="H41" s="135">
        <v>12.35</v>
      </c>
      <c r="I41" s="135"/>
      <c r="J41" s="135"/>
      <c r="K41" s="135"/>
    </row>
    <row r="42" spans="1:11" ht="15.75">
      <c r="A42" s="76">
        <v>2</v>
      </c>
      <c r="B42" s="71" t="s">
        <v>304</v>
      </c>
      <c r="C42" s="80" t="s">
        <v>305</v>
      </c>
      <c r="D42" s="136"/>
      <c r="E42" s="136"/>
      <c r="F42" s="136"/>
      <c r="G42" s="137">
        <v>321</v>
      </c>
      <c r="H42" s="137"/>
      <c r="I42" s="136"/>
      <c r="J42" s="137"/>
      <c r="K42" s="136"/>
    </row>
    <row r="43" spans="1:11" ht="15.75">
      <c r="A43" s="76">
        <v>3</v>
      </c>
      <c r="B43" s="71" t="s">
        <v>306</v>
      </c>
      <c r="C43" s="80" t="s">
        <v>305</v>
      </c>
      <c r="D43" s="136"/>
      <c r="E43" s="136"/>
      <c r="F43" s="136"/>
      <c r="G43" s="136"/>
      <c r="H43" s="136"/>
      <c r="I43" s="136"/>
      <c r="J43" s="136"/>
      <c r="K43" s="136"/>
    </row>
    <row r="44" spans="1:11" ht="15.75">
      <c r="A44" s="76">
        <v>4</v>
      </c>
      <c r="B44" s="71" t="s">
        <v>307</v>
      </c>
      <c r="C44" s="80" t="s">
        <v>308</v>
      </c>
      <c r="D44" s="136"/>
      <c r="E44" s="136"/>
      <c r="F44" s="136"/>
      <c r="G44" s="138">
        <f>45-25</f>
        <v>20</v>
      </c>
      <c r="H44" s="136"/>
      <c r="I44" s="136"/>
      <c r="J44" s="136"/>
      <c r="K44" s="136"/>
    </row>
    <row r="45" spans="1:11" ht="18.75">
      <c r="A45" s="76">
        <v>5</v>
      </c>
      <c r="B45" s="71" t="s">
        <v>309</v>
      </c>
      <c r="C45" s="81" t="s">
        <v>310</v>
      </c>
      <c r="D45" s="137">
        <v>97.7</v>
      </c>
      <c r="E45" s="136"/>
      <c r="F45" s="136"/>
      <c r="G45" s="136"/>
      <c r="H45" s="136"/>
      <c r="I45" s="136"/>
      <c r="J45" s="136"/>
      <c r="K45" s="136"/>
    </row>
    <row r="46" spans="1:11" ht="18.75">
      <c r="A46" s="76">
        <v>6</v>
      </c>
      <c r="B46" s="71" t="s">
        <v>311</v>
      </c>
      <c r="C46" s="81" t="s">
        <v>310</v>
      </c>
      <c r="D46" s="138">
        <v>109</v>
      </c>
      <c r="E46" s="138">
        <v>420</v>
      </c>
      <c r="F46" s="138">
        <v>13</v>
      </c>
      <c r="G46" s="138">
        <v>310</v>
      </c>
      <c r="H46" s="136"/>
      <c r="I46" s="136"/>
      <c r="J46" s="136"/>
      <c r="K46" s="136"/>
    </row>
    <row r="47" spans="1:11" ht="15.75">
      <c r="A47" s="76">
        <v>7</v>
      </c>
      <c r="B47" s="71" t="s">
        <v>312</v>
      </c>
      <c r="C47" s="80" t="s">
        <v>269</v>
      </c>
      <c r="D47" s="149">
        <v>2972</v>
      </c>
      <c r="E47" s="136"/>
      <c r="F47" s="136"/>
      <c r="G47" s="136"/>
      <c r="H47" s="136"/>
      <c r="I47" s="136"/>
      <c r="J47" s="136"/>
      <c r="K47" s="136"/>
    </row>
    <row r="48" spans="1:11" ht="31.5">
      <c r="A48" s="76">
        <v>8</v>
      </c>
      <c r="B48" s="67" t="s">
        <v>313</v>
      </c>
      <c r="C48" s="82" t="s">
        <v>310</v>
      </c>
      <c r="D48" s="136"/>
      <c r="E48" s="136"/>
      <c r="F48" s="136"/>
      <c r="G48" s="136"/>
      <c r="H48" s="136"/>
      <c r="I48" s="136"/>
      <c r="J48" s="136"/>
      <c r="K48" s="136"/>
    </row>
    <row r="49" spans="1:11" ht="31.5">
      <c r="A49" s="76">
        <v>9</v>
      </c>
      <c r="B49" s="67" t="s">
        <v>314</v>
      </c>
      <c r="C49" s="82" t="s">
        <v>305</v>
      </c>
      <c r="D49" s="136"/>
      <c r="E49" s="136"/>
      <c r="F49" s="136"/>
      <c r="G49" s="137">
        <v>5</v>
      </c>
      <c r="H49" s="136"/>
      <c r="I49" s="136"/>
      <c r="J49" s="136"/>
      <c r="K49" s="136"/>
    </row>
    <row r="50" spans="1:11" ht="15.75">
      <c r="A50" s="76">
        <v>10</v>
      </c>
      <c r="B50" s="67" t="s">
        <v>315</v>
      </c>
      <c r="C50" s="80" t="s">
        <v>269</v>
      </c>
      <c r="D50" s="136"/>
      <c r="E50" s="136"/>
      <c r="F50" s="136"/>
      <c r="G50" s="136"/>
      <c r="H50" s="136"/>
      <c r="I50" s="136"/>
      <c r="J50" s="136"/>
      <c r="K50" s="136"/>
    </row>
    <row r="51" spans="1:11" ht="15.75">
      <c r="A51" s="76">
        <v>11</v>
      </c>
      <c r="B51" s="71" t="s">
        <v>316</v>
      </c>
      <c r="C51" s="80" t="s">
        <v>269</v>
      </c>
      <c r="D51" s="136"/>
      <c r="E51" s="136"/>
      <c r="F51" s="136"/>
      <c r="G51" s="136"/>
      <c r="H51" s="136"/>
      <c r="I51" s="136"/>
      <c r="J51" s="136"/>
      <c r="K51" s="136"/>
    </row>
    <row r="52" spans="1:11" s="79" customFormat="1" ht="15.75">
      <c r="A52" s="127" t="s">
        <v>346</v>
      </c>
      <c r="B52" s="128" t="s">
        <v>429</v>
      </c>
      <c r="C52" s="55"/>
      <c r="D52" s="133"/>
      <c r="E52" s="133"/>
      <c r="F52" s="133"/>
      <c r="G52" s="133"/>
      <c r="H52" s="133"/>
      <c r="I52" s="133"/>
      <c r="J52" s="133"/>
      <c r="K52" s="133"/>
    </row>
    <row r="53" spans="1:11" ht="15.75">
      <c r="A53" s="76">
        <v>1</v>
      </c>
      <c r="B53" s="84" t="s">
        <v>317</v>
      </c>
      <c r="C53" s="65" t="s">
        <v>318</v>
      </c>
      <c r="D53" s="136"/>
      <c r="E53" s="136"/>
      <c r="F53" s="136"/>
      <c r="G53" s="136"/>
      <c r="H53" s="136"/>
      <c r="I53" s="136"/>
      <c r="J53" s="136"/>
      <c r="K53" s="136"/>
    </row>
    <row r="54" spans="1:11" ht="31.5">
      <c r="A54" s="76">
        <v>2</v>
      </c>
      <c r="B54" s="84" t="s">
        <v>319</v>
      </c>
      <c r="C54" s="47" t="s">
        <v>318</v>
      </c>
      <c r="D54" s="136"/>
      <c r="E54" s="136"/>
      <c r="F54" s="136"/>
      <c r="G54" s="136"/>
      <c r="H54" s="136"/>
      <c r="I54" s="136"/>
      <c r="J54" s="136"/>
      <c r="K54" s="136"/>
    </row>
    <row r="55" spans="1:11" ht="15.75">
      <c r="A55" s="200">
        <v>3</v>
      </c>
      <c r="B55" s="69" t="s">
        <v>320</v>
      </c>
      <c r="C55" s="65" t="s">
        <v>318</v>
      </c>
      <c r="D55" s="136"/>
      <c r="E55" s="136"/>
      <c r="F55" s="136"/>
      <c r="G55" s="136"/>
      <c r="H55" s="136"/>
      <c r="I55" s="136"/>
      <c r="J55" s="136"/>
      <c r="K55" s="136"/>
    </row>
    <row r="56" spans="1:11" ht="15.75">
      <c r="A56" s="201"/>
      <c r="B56" s="85" t="s">
        <v>321</v>
      </c>
      <c r="C56" s="65" t="s">
        <v>318</v>
      </c>
      <c r="D56" s="135"/>
      <c r="E56" s="135">
        <v>0.16</v>
      </c>
      <c r="F56" s="135">
        <v>0.16</v>
      </c>
      <c r="G56" s="135">
        <v>0.2</v>
      </c>
      <c r="H56" s="135">
        <v>0.16</v>
      </c>
      <c r="I56" s="135">
        <v>0.6</v>
      </c>
      <c r="J56" s="135"/>
      <c r="K56" s="135">
        <v>0.16</v>
      </c>
    </row>
    <row r="57" spans="1:11" ht="15.75">
      <c r="A57" s="201"/>
      <c r="B57" s="85" t="s">
        <v>271</v>
      </c>
      <c r="C57" s="65" t="s">
        <v>318</v>
      </c>
      <c r="D57" s="135"/>
      <c r="E57" s="135"/>
      <c r="F57" s="135"/>
      <c r="G57" s="135"/>
      <c r="H57" s="135"/>
      <c r="I57" s="66">
        <v>0.15</v>
      </c>
      <c r="J57" s="135"/>
      <c r="K57" s="135"/>
    </row>
    <row r="58" spans="1:11" ht="15.75">
      <c r="A58" s="201"/>
      <c r="B58" s="85" t="s">
        <v>322</v>
      </c>
      <c r="C58" s="65" t="s">
        <v>318</v>
      </c>
      <c r="D58" s="135"/>
      <c r="E58" s="135"/>
      <c r="F58" s="135">
        <f>1.5/12*4</f>
        <v>0.5</v>
      </c>
      <c r="G58" s="164">
        <v>6.5</v>
      </c>
      <c r="H58" s="135">
        <v>0.16</v>
      </c>
      <c r="I58" s="164">
        <v>0.5</v>
      </c>
      <c r="J58" s="135"/>
      <c r="K58" s="135"/>
    </row>
    <row r="59" spans="1:11" ht="15.75">
      <c r="A59" s="201"/>
      <c r="B59" s="85" t="s">
        <v>323</v>
      </c>
      <c r="C59" s="65" t="s">
        <v>318</v>
      </c>
      <c r="D59" s="135"/>
      <c r="E59" s="135">
        <v>0.15</v>
      </c>
      <c r="F59" s="135">
        <v>0.15</v>
      </c>
      <c r="G59" s="164">
        <f>1/12*4</f>
        <v>0.33333333333333331</v>
      </c>
      <c r="H59" s="135"/>
      <c r="I59" s="135">
        <v>0.15</v>
      </c>
      <c r="J59" s="135"/>
      <c r="K59" s="135">
        <v>0.15</v>
      </c>
    </row>
    <row r="60" spans="1:11" ht="15.75">
      <c r="A60" s="201"/>
      <c r="B60" s="72" t="s">
        <v>324</v>
      </c>
      <c r="C60" s="65" t="s">
        <v>318</v>
      </c>
      <c r="D60" s="135"/>
      <c r="E60" s="135"/>
      <c r="F60" s="135"/>
      <c r="G60" s="135"/>
      <c r="H60" s="135"/>
      <c r="I60" s="135"/>
      <c r="J60" s="164">
        <v>1.5</v>
      </c>
      <c r="K60" s="135"/>
    </row>
    <row r="61" spans="1:11" ht="15.75">
      <c r="A61" s="202"/>
      <c r="B61" s="85" t="s">
        <v>325</v>
      </c>
      <c r="C61" s="65" t="s">
        <v>318</v>
      </c>
      <c r="D61" s="135">
        <v>0.15</v>
      </c>
      <c r="E61" s="135">
        <v>0.15</v>
      </c>
      <c r="F61" s="135">
        <v>0.15</v>
      </c>
      <c r="G61" s="135"/>
      <c r="H61" s="135">
        <v>0.15</v>
      </c>
      <c r="I61" s="135">
        <v>0.15</v>
      </c>
      <c r="J61" s="135">
        <v>0.15</v>
      </c>
      <c r="K61" s="135">
        <v>0.15</v>
      </c>
    </row>
    <row r="62" spans="1:11" s="89" customFormat="1" ht="31.5" hidden="1">
      <c r="A62" s="86"/>
      <c r="B62" s="83" t="s">
        <v>326</v>
      </c>
      <c r="C62" s="87" t="s">
        <v>327</v>
      </c>
      <c r="D62" s="168"/>
      <c r="E62" s="168"/>
      <c r="F62" s="168"/>
      <c r="G62" s="168"/>
      <c r="H62" s="168"/>
      <c r="I62" s="168"/>
      <c r="J62" s="168"/>
      <c r="K62" s="168"/>
    </row>
    <row r="63" spans="1:11" ht="15.75" hidden="1">
      <c r="A63" s="76"/>
      <c r="B63" s="84" t="s">
        <v>328</v>
      </c>
      <c r="C63" s="60"/>
      <c r="D63" s="136"/>
      <c r="E63" s="136"/>
      <c r="F63" s="136"/>
      <c r="G63" s="136"/>
      <c r="H63" s="136"/>
      <c r="I63" s="136"/>
      <c r="J63" s="136"/>
      <c r="K63" s="136"/>
    </row>
    <row r="64" spans="1:11" ht="15.75" hidden="1">
      <c r="A64" s="76"/>
      <c r="B64" s="67" t="s">
        <v>329</v>
      </c>
      <c r="C64" s="47" t="s">
        <v>327</v>
      </c>
      <c r="D64" s="136"/>
      <c r="E64" s="136"/>
      <c r="F64" s="136"/>
      <c r="G64" s="136"/>
      <c r="H64" s="136"/>
      <c r="I64" s="136"/>
      <c r="J64" s="136"/>
      <c r="K64" s="136"/>
    </row>
    <row r="65" spans="1:12" ht="31.5" hidden="1">
      <c r="A65" s="76"/>
      <c r="B65" s="67" t="s">
        <v>330</v>
      </c>
      <c r="C65" s="47" t="s">
        <v>331</v>
      </c>
      <c r="D65" s="136"/>
      <c r="E65" s="136"/>
      <c r="F65" s="136"/>
      <c r="G65" s="136"/>
      <c r="H65" s="136"/>
      <c r="I65" s="136"/>
      <c r="J65" s="136"/>
      <c r="K65" s="136"/>
    </row>
    <row r="66" spans="1:12" ht="31.5" hidden="1">
      <c r="A66" s="76"/>
      <c r="B66" s="67" t="s">
        <v>332</v>
      </c>
      <c r="C66" s="47" t="s">
        <v>333</v>
      </c>
      <c r="D66" s="136"/>
      <c r="E66" s="136"/>
      <c r="F66" s="136"/>
      <c r="G66" s="136"/>
      <c r="H66" s="136"/>
      <c r="I66" s="136"/>
      <c r="J66" s="136"/>
      <c r="K66" s="136"/>
    </row>
    <row r="67" spans="1:12" s="79" customFormat="1" ht="31.5" customHeight="1">
      <c r="A67" s="127" t="s">
        <v>347</v>
      </c>
      <c r="B67" s="128" t="s">
        <v>430</v>
      </c>
      <c r="C67" s="90"/>
      <c r="D67" s="133"/>
      <c r="E67" s="133"/>
      <c r="F67" s="133"/>
      <c r="G67" s="133"/>
      <c r="H67" s="133"/>
      <c r="I67" s="133"/>
      <c r="J67" s="133"/>
      <c r="K67" s="133"/>
    </row>
    <row r="68" spans="1:12" ht="31.5">
      <c r="A68" s="200">
        <v>1</v>
      </c>
      <c r="B68" s="73" t="s">
        <v>334</v>
      </c>
      <c r="C68" s="47" t="s">
        <v>335</v>
      </c>
      <c r="D68" s="169">
        <v>80</v>
      </c>
      <c r="E68" s="169">
        <v>110</v>
      </c>
      <c r="F68" s="169">
        <v>165</v>
      </c>
      <c r="G68" s="169"/>
      <c r="H68" s="169">
        <v>10.3</v>
      </c>
      <c r="I68" s="169">
        <v>3</v>
      </c>
      <c r="J68" s="169">
        <v>3</v>
      </c>
      <c r="K68" s="169"/>
    </row>
    <row r="69" spans="1:12" ht="31.5">
      <c r="A69" s="201"/>
      <c r="B69" s="93" t="s">
        <v>336</v>
      </c>
      <c r="C69" s="47" t="s">
        <v>335</v>
      </c>
      <c r="D69" s="169">
        <v>49</v>
      </c>
      <c r="E69" s="169">
        <v>10</v>
      </c>
      <c r="F69" s="169">
        <v>10</v>
      </c>
      <c r="G69" s="169"/>
      <c r="H69" s="169">
        <v>0.5</v>
      </c>
      <c r="I69" s="169">
        <v>0</v>
      </c>
      <c r="J69" s="169"/>
      <c r="K69" s="169"/>
    </row>
    <row r="70" spans="1:12" ht="31.5">
      <c r="A70" s="202"/>
      <c r="B70" s="93" t="s">
        <v>337</v>
      </c>
      <c r="C70" s="47" t="s">
        <v>335</v>
      </c>
      <c r="D70" s="169">
        <v>31</v>
      </c>
      <c r="E70" s="169">
        <v>100</v>
      </c>
      <c r="F70" s="169">
        <v>155</v>
      </c>
      <c r="G70" s="169"/>
      <c r="H70" s="169">
        <v>9.8000000000000007</v>
      </c>
      <c r="I70" s="169">
        <v>3</v>
      </c>
      <c r="J70" s="169">
        <v>3</v>
      </c>
      <c r="K70" s="169"/>
    </row>
    <row r="71" spans="1:12" ht="15.75">
      <c r="A71" s="76">
        <v>2</v>
      </c>
      <c r="B71" s="73" t="s">
        <v>338</v>
      </c>
      <c r="C71" s="80" t="s">
        <v>327</v>
      </c>
      <c r="D71" s="169">
        <v>68</v>
      </c>
      <c r="E71" s="169">
        <v>94</v>
      </c>
      <c r="F71" s="169">
        <v>140</v>
      </c>
      <c r="G71" s="136"/>
      <c r="H71" s="169">
        <v>6.5</v>
      </c>
      <c r="I71" s="169">
        <v>1.5</v>
      </c>
      <c r="J71" s="169">
        <v>1.5</v>
      </c>
      <c r="K71" s="136"/>
    </row>
    <row r="72" spans="1:12" s="79" customFormat="1" ht="28.5">
      <c r="A72" s="127" t="s">
        <v>348</v>
      </c>
      <c r="B72" s="129" t="s">
        <v>373</v>
      </c>
      <c r="C72" s="95" t="s">
        <v>433</v>
      </c>
      <c r="D72" s="176">
        <v>2800</v>
      </c>
      <c r="E72" s="176">
        <v>3000</v>
      </c>
      <c r="F72" s="176">
        <v>1000</v>
      </c>
      <c r="G72" s="176">
        <v>2200</v>
      </c>
      <c r="H72" s="176">
        <v>150</v>
      </c>
      <c r="I72" s="176">
        <v>200</v>
      </c>
      <c r="J72" s="176">
        <v>200</v>
      </c>
      <c r="K72" s="176">
        <v>200</v>
      </c>
      <c r="L72" s="184"/>
    </row>
  </sheetData>
  <mergeCells count="8">
    <mergeCell ref="A29:A35"/>
    <mergeCell ref="A55:A61"/>
    <mergeCell ref="A68:A70"/>
    <mergeCell ref="A1:K1"/>
    <mergeCell ref="A6:A11"/>
    <mergeCell ref="A12:A17"/>
    <mergeCell ref="A18:A23"/>
    <mergeCell ref="A2:K2"/>
  </mergeCells>
  <printOptions horizontalCentered="1"/>
  <pageMargins left="0.7" right="0.7" top="0.59" bottom="0.46" header="0.3" footer="0.3"/>
  <pageSetup paperSize="9" firstPageNumber="13" orientation="landscape" useFirstPageNumber="1" verticalDpi="0" r:id="rId1"/>
  <headerFooter>
    <oddHeader>&amp;C&amp;P</oddHead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72"/>
  <sheetViews>
    <sheetView zoomScaleNormal="100" workbookViewId="0">
      <pane ySplit="3" topLeftCell="A61" activePane="bottomLeft" state="frozen"/>
      <selection pane="bottomLeft" activeCell="C72" sqref="C72"/>
    </sheetView>
  </sheetViews>
  <sheetFormatPr defaultColWidth="9" defaultRowHeight="15"/>
  <cols>
    <col min="1" max="1" width="5.5" style="50" bestFit="1" customWidth="1"/>
    <col min="2" max="2" width="30.875" style="49" customWidth="1"/>
    <col min="3" max="3" width="9.125" style="49" customWidth="1"/>
    <col min="4" max="5" width="9.25" style="49" customWidth="1"/>
    <col min="6" max="6" width="9.5" style="49" customWidth="1"/>
    <col min="7" max="7" width="9.625" style="49" customWidth="1"/>
    <col min="8" max="8" width="9.75" style="49" customWidth="1"/>
    <col min="9" max="9" width="8.75" style="49" bestFit="1" customWidth="1"/>
    <col min="10" max="11" width="9.25" style="49" customWidth="1"/>
    <col min="12" max="16384" width="9" style="49"/>
  </cols>
  <sheetData>
    <row r="1" spans="1:11" ht="30" customHeight="1">
      <c r="A1" s="203" t="s">
        <v>426</v>
      </c>
      <c r="B1" s="203"/>
      <c r="C1" s="203"/>
      <c r="D1" s="203"/>
      <c r="E1" s="203"/>
      <c r="F1" s="203"/>
      <c r="G1" s="203"/>
      <c r="H1" s="203"/>
      <c r="I1" s="203"/>
      <c r="J1" s="203"/>
      <c r="K1" s="203"/>
    </row>
    <row r="2" spans="1:11" ht="18.75">
      <c r="A2" s="204" t="s">
        <v>424</v>
      </c>
      <c r="B2" s="204"/>
      <c r="C2" s="204"/>
      <c r="D2" s="204"/>
      <c r="E2" s="204"/>
      <c r="F2" s="204"/>
      <c r="G2" s="204"/>
      <c r="H2" s="204"/>
      <c r="I2" s="204"/>
      <c r="J2" s="204"/>
      <c r="K2" s="204"/>
    </row>
    <row r="3" spans="1:11" s="54" customFormat="1" ht="44.25" customHeight="1">
      <c r="A3" s="51"/>
      <c r="B3" s="52"/>
      <c r="C3" s="52" t="s">
        <v>262</v>
      </c>
      <c r="D3" s="53" t="s">
        <v>237</v>
      </c>
      <c r="E3" s="53" t="s">
        <v>238</v>
      </c>
      <c r="F3" s="53" t="s">
        <v>239</v>
      </c>
      <c r="G3" s="53" t="s">
        <v>240</v>
      </c>
      <c r="H3" s="53" t="s">
        <v>195</v>
      </c>
      <c r="I3" s="53" t="s">
        <v>241</v>
      </c>
      <c r="J3" s="53" t="s">
        <v>242</v>
      </c>
      <c r="K3" s="53" t="s">
        <v>243</v>
      </c>
    </row>
    <row r="4" spans="1:11" s="58" customFormat="1" ht="31.5">
      <c r="A4" s="127" t="s">
        <v>341</v>
      </c>
      <c r="B4" s="128" t="s">
        <v>375</v>
      </c>
      <c r="C4" s="56"/>
      <c r="D4" s="133"/>
      <c r="E4" s="133"/>
      <c r="F4" s="133"/>
      <c r="G4" s="133"/>
      <c r="H4" s="133"/>
      <c r="I4" s="133"/>
      <c r="J4" s="133"/>
      <c r="K4" s="133"/>
    </row>
    <row r="5" spans="1:11" s="63" customFormat="1" ht="15.75">
      <c r="A5" s="59" t="s">
        <v>300</v>
      </c>
      <c r="B5" s="128" t="s">
        <v>342</v>
      </c>
      <c r="C5" s="61"/>
      <c r="D5" s="134"/>
      <c r="E5" s="134"/>
      <c r="F5" s="134"/>
      <c r="G5" s="134"/>
      <c r="H5" s="134"/>
      <c r="I5" s="134"/>
      <c r="J5" s="134"/>
      <c r="K5" s="134"/>
    </row>
    <row r="6" spans="1:11" ht="31.5">
      <c r="A6" s="201">
        <v>1</v>
      </c>
      <c r="B6" s="64" t="s">
        <v>263</v>
      </c>
      <c r="C6" s="65" t="s">
        <v>285</v>
      </c>
      <c r="D6" s="136"/>
      <c r="E6" s="136"/>
      <c r="F6" s="136"/>
      <c r="G6" s="136"/>
      <c r="H6" s="136"/>
      <c r="I6" s="136"/>
      <c r="J6" s="136"/>
      <c r="K6" s="136"/>
    </row>
    <row r="7" spans="1:11" ht="15.75">
      <c r="A7" s="201"/>
      <c r="B7" s="67" t="s">
        <v>264</v>
      </c>
      <c r="C7" s="65" t="s">
        <v>285</v>
      </c>
      <c r="D7" s="152">
        <v>190</v>
      </c>
      <c r="E7" s="152">
        <v>375</v>
      </c>
      <c r="F7" s="152">
        <v>105</v>
      </c>
      <c r="G7" s="152">
        <v>230</v>
      </c>
      <c r="H7" s="152">
        <v>500</v>
      </c>
      <c r="I7" s="152">
        <v>710</v>
      </c>
      <c r="J7" s="152">
        <v>910</v>
      </c>
      <c r="K7" s="152">
        <v>930</v>
      </c>
    </row>
    <row r="8" spans="1:11" ht="15.75">
      <c r="A8" s="201"/>
      <c r="B8" s="67" t="s">
        <v>265</v>
      </c>
      <c r="C8" s="65" t="s">
        <v>285</v>
      </c>
      <c r="D8" s="152">
        <v>20</v>
      </c>
      <c r="E8" s="152">
        <v>25</v>
      </c>
      <c r="F8" s="152">
        <v>14</v>
      </c>
      <c r="G8" s="152">
        <v>50</v>
      </c>
      <c r="H8" s="152">
        <v>65</v>
      </c>
      <c r="I8" s="152">
        <v>60</v>
      </c>
      <c r="J8" s="152">
        <v>110</v>
      </c>
      <c r="K8" s="152">
        <v>85</v>
      </c>
    </row>
    <row r="9" spans="1:11" ht="15.75">
      <c r="A9" s="201"/>
      <c r="B9" s="64" t="s">
        <v>266</v>
      </c>
      <c r="C9" s="65" t="s">
        <v>269</v>
      </c>
      <c r="D9" s="152"/>
      <c r="E9" s="152"/>
      <c r="F9" s="152"/>
      <c r="G9" s="152"/>
      <c r="H9" s="152"/>
      <c r="I9" s="152"/>
      <c r="J9" s="152"/>
      <c r="K9" s="152"/>
    </row>
    <row r="10" spans="1:11" ht="15.75">
      <c r="A10" s="201"/>
      <c r="B10" s="67" t="s">
        <v>343</v>
      </c>
      <c r="C10" s="65" t="s">
        <v>269</v>
      </c>
      <c r="D10" s="152">
        <v>809</v>
      </c>
      <c r="E10" s="152">
        <v>1600</v>
      </c>
      <c r="F10" s="152">
        <v>446.25</v>
      </c>
      <c r="G10" s="152">
        <v>980</v>
      </c>
      <c r="H10" s="152">
        <v>2130</v>
      </c>
      <c r="I10" s="152">
        <v>3025</v>
      </c>
      <c r="J10" s="152">
        <v>3900</v>
      </c>
      <c r="K10" s="152">
        <v>3962</v>
      </c>
    </row>
    <row r="11" spans="1:11" ht="15.75">
      <c r="A11" s="201"/>
      <c r="B11" s="67" t="s">
        <v>344</v>
      </c>
      <c r="C11" s="65" t="s">
        <v>269</v>
      </c>
      <c r="D11" s="152">
        <v>117</v>
      </c>
      <c r="E11" s="152">
        <v>146.25</v>
      </c>
      <c r="F11" s="152">
        <v>81.899999999999991</v>
      </c>
      <c r="G11" s="152">
        <v>292.5</v>
      </c>
      <c r="H11" s="152">
        <v>380.25</v>
      </c>
      <c r="I11" s="152">
        <v>351</v>
      </c>
      <c r="J11" s="152">
        <v>643.5</v>
      </c>
      <c r="K11" s="152">
        <v>497.24999999999994</v>
      </c>
    </row>
    <row r="12" spans="1:11" ht="31.5">
      <c r="A12" s="200">
        <v>2</v>
      </c>
      <c r="B12" s="64" t="s">
        <v>267</v>
      </c>
      <c r="C12" s="65"/>
      <c r="D12" s="136"/>
      <c r="E12" s="136"/>
      <c r="F12" s="136"/>
      <c r="G12" s="136"/>
      <c r="H12" s="136"/>
      <c r="I12" s="136"/>
      <c r="J12" s="136"/>
      <c r="K12" s="136"/>
    </row>
    <row r="13" spans="1:11" ht="15.75">
      <c r="A13" s="201"/>
      <c r="B13" s="67" t="s">
        <v>268</v>
      </c>
      <c r="C13" s="65" t="s">
        <v>269</v>
      </c>
      <c r="D13" s="152">
        <v>0</v>
      </c>
      <c r="E13" s="152">
        <v>1</v>
      </c>
      <c r="F13" s="153">
        <v>0</v>
      </c>
      <c r="G13" s="152">
        <v>15</v>
      </c>
      <c r="H13" s="152">
        <v>1400</v>
      </c>
      <c r="I13" s="152">
        <v>10</v>
      </c>
      <c r="J13" s="152">
        <v>1400</v>
      </c>
      <c r="K13" s="152">
        <v>3450</v>
      </c>
    </row>
    <row r="14" spans="1:11" ht="15.75">
      <c r="A14" s="201"/>
      <c r="B14" s="68" t="s">
        <v>270</v>
      </c>
      <c r="C14" s="65" t="s">
        <v>269</v>
      </c>
      <c r="D14" s="152">
        <v>667</v>
      </c>
      <c r="E14" s="152">
        <v>137</v>
      </c>
      <c r="F14" s="152">
        <v>372</v>
      </c>
      <c r="G14" s="152">
        <v>169</v>
      </c>
      <c r="H14" s="152">
        <v>835</v>
      </c>
      <c r="I14" s="152">
        <v>160</v>
      </c>
      <c r="J14" s="152">
        <v>590</v>
      </c>
      <c r="K14" s="152">
        <v>564</v>
      </c>
    </row>
    <row r="15" spans="1:11" ht="15.75">
      <c r="A15" s="201"/>
      <c r="B15" s="68" t="s">
        <v>271</v>
      </c>
      <c r="C15" s="65" t="s">
        <v>269</v>
      </c>
      <c r="D15" s="152">
        <v>0</v>
      </c>
      <c r="E15" s="152">
        <v>0</v>
      </c>
      <c r="F15" s="153">
        <v>0</v>
      </c>
      <c r="G15" s="152">
        <v>0</v>
      </c>
      <c r="H15" s="152">
        <v>0</v>
      </c>
      <c r="I15" s="152">
        <v>0</v>
      </c>
      <c r="J15" s="152">
        <v>0</v>
      </c>
      <c r="K15" s="152">
        <v>0</v>
      </c>
    </row>
    <row r="16" spans="1:11" ht="15.75">
      <c r="A16" s="201"/>
      <c r="B16" s="67" t="s">
        <v>272</v>
      </c>
      <c r="C16" s="65" t="s">
        <v>269</v>
      </c>
      <c r="D16" s="152">
        <v>0</v>
      </c>
      <c r="E16" s="152">
        <v>2</v>
      </c>
      <c r="F16" s="153">
        <v>14</v>
      </c>
      <c r="G16" s="152">
        <v>17</v>
      </c>
      <c r="H16" s="152">
        <v>0</v>
      </c>
      <c r="I16" s="152">
        <v>0</v>
      </c>
      <c r="J16" s="152">
        <v>0</v>
      </c>
      <c r="K16" s="152">
        <v>3</v>
      </c>
    </row>
    <row r="17" spans="1:11" ht="15.75">
      <c r="A17" s="202"/>
      <c r="B17" s="67" t="s">
        <v>273</v>
      </c>
      <c r="C17" s="65" t="s">
        <v>269</v>
      </c>
      <c r="D17" s="152">
        <v>33</v>
      </c>
      <c r="E17" s="152">
        <v>24</v>
      </c>
      <c r="F17" s="153">
        <v>4</v>
      </c>
      <c r="G17" s="152">
        <v>44</v>
      </c>
      <c r="H17" s="152">
        <v>43</v>
      </c>
      <c r="I17" s="152">
        <v>6</v>
      </c>
      <c r="J17" s="152">
        <v>340</v>
      </c>
      <c r="K17" s="152">
        <v>45</v>
      </c>
    </row>
    <row r="18" spans="1:11" ht="15.75">
      <c r="A18" s="200">
        <v>3</v>
      </c>
      <c r="B18" s="69" t="s">
        <v>274</v>
      </c>
      <c r="C18" s="70"/>
      <c r="D18" s="136"/>
      <c r="E18" s="136"/>
      <c r="F18" s="136"/>
      <c r="G18" s="136"/>
      <c r="H18" s="136"/>
      <c r="I18" s="136"/>
      <c r="J18" s="136"/>
      <c r="K18" s="136"/>
    </row>
    <row r="19" spans="1:11" ht="15.75">
      <c r="A19" s="201"/>
      <c r="B19" s="71" t="s">
        <v>275</v>
      </c>
      <c r="C19" s="65" t="s">
        <v>276</v>
      </c>
      <c r="D19" s="154">
        <v>56</v>
      </c>
      <c r="E19" s="154">
        <v>100</v>
      </c>
      <c r="F19" s="155">
        <v>379</v>
      </c>
      <c r="G19" s="154">
        <v>237</v>
      </c>
      <c r="H19" s="154">
        <v>497</v>
      </c>
      <c r="I19" s="154">
        <v>322</v>
      </c>
      <c r="J19" s="154">
        <v>1712</v>
      </c>
      <c r="K19" s="154">
        <v>651</v>
      </c>
    </row>
    <row r="20" spans="1:11" ht="15.75">
      <c r="A20" s="201"/>
      <c r="B20" s="71" t="s">
        <v>277</v>
      </c>
      <c r="C20" s="65" t="s">
        <v>276</v>
      </c>
      <c r="D20" s="156">
        <v>835</v>
      </c>
      <c r="E20" s="156">
        <v>216</v>
      </c>
      <c r="F20" s="156">
        <v>2108</v>
      </c>
      <c r="G20" s="156">
        <v>353</v>
      </c>
      <c r="H20" s="156">
        <v>50</v>
      </c>
      <c r="I20" s="156">
        <v>139</v>
      </c>
      <c r="J20" s="156">
        <v>25</v>
      </c>
      <c r="K20" s="156">
        <v>127</v>
      </c>
    </row>
    <row r="21" spans="1:11" ht="15.75">
      <c r="A21" s="201"/>
      <c r="B21" s="71" t="s">
        <v>278</v>
      </c>
      <c r="C21" s="65" t="s">
        <v>276</v>
      </c>
      <c r="D21" s="154">
        <v>1692</v>
      </c>
      <c r="E21" s="154">
        <v>777</v>
      </c>
      <c r="F21" s="155">
        <v>683</v>
      </c>
      <c r="G21" s="154">
        <v>775</v>
      </c>
      <c r="H21" s="154">
        <v>3536</v>
      </c>
      <c r="I21" s="154">
        <v>4661</v>
      </c>
      <c r="J21" s="154">
        <v>5478</v>
      </c>
      <c r="K21" s="154">
        <v>3425</v>
      </c>
    </row>
    <row r="22" spans="1:11" ht="15.75">
      <c r="A22" s="201"/>
      <c r="B22" s="71" t="s">
        <v>279</v>
      </c>
      <c r="C22" s="65" t="s">
        <v>276</v>
      </c>
      <c r="D22" s="157">
        <v>34841</v>
      </c>
      <c r="E22" s="157">
        <v>108000</v>
      </c>
      <c r="F22" s="158">
        <v>42000</v>
      </c>
      <c r="G22" s="157">
        <v>91000</v>
      </c>
      <c r="H22" s="157">
        <v>138000</v>
      </c>
      <c r="I22" s="157">
        <v>536964</v>
      </c>
      <c r="J22" s="157">
        <v>97800</v>
      </c>
      <c r="K22" s="157">
        <v>132000</v>
      </c>
    </row>
    <row r="23" spans="1:11" ht="15.75">
      <c r="A23" s="202"/>
      <c r="B23" s="72" t="s">
        <v>280</v>
      </c>
      <c r="C23" s="65" t="s">
        <v>269</v>
      </c>
      <c r="D23" s="157">
        <v>234.149</v>
      </c>
      <c r="E23" s="157">
        <v>290.49700000000001</v>
      </c>
      <c r="F23" s="158">
        <v>213.72800000000001</v>
      </c>
      <c r="G23" s="157">
        <v>266.62</v>
      </c>
      <c r="H23" s="157">
        <v>592.56700000000001</v>
      </c>
      <c r="I23" s="157">
        <v>1481.67</v>
      </c>
      <c r="J23" s="157">
        <v>753.9860000000001</v>
      </c>
      <c r="K23" s="157">
        <v>587.4</v>
      </c>
    </row>
    <row r="24" spans="1:11" s="75" customFormat="1" ht="15.75">
      <c r="A24" s="59" t="s">
        <v>301</v>
      </c>
      <c r="B24" s="73" t="s">
        <v>281</v>
      </c>
      <c r="C24" s="60"/>
      <c r="D24" s="134"/>
      <c r="E24" s="134"/>
      <c r="F24" s="134"/>
      <c r="G24" s="134"/>
      <c r="H24" s="134"/>
      <c r="I24" s="134"/>
      <c r="J24" s="134"/>
      <c r="K24" s="134"/>
    </row>
    <row r="25" spans="1:11" ht="15.75">
      <c r="A25" s="76">
        <v>1</v>
      </c>
      <c r="B25" s="71" t="s">
        <v>282</v>
      </c>
      <c r="C25" s="65" t="s">
        <v>283</v>
      </c>
      <c r="D25" s="173">
        <v>2027.5466666666671</v>
      </c>
      <c r="E25" s="173">
        <v>0</v>
      </c>
      <c r="F25" s="173">
        <v>0</v>
      </c>
      <c r="G25" s="173">
        <v>0</v>
      </c>
      <c r="H25" s="173">
        <v>142617.33333333331</v>
      </c>
      <c r="I25" s="173">
        <v>321996.02756000002</v>
      </c>
      <c r="J25" s="173">
        <v>0</v>
      </c>
      <c r="K25" s="173">
        <v>6203.32</v>
      </c>
    </row>
    <row r="26" spans="1:11" ht="15.75">
      <c r="A26" s="76">
        <v>2</v>
      </c>
      <c r="B26" s="72" t="s">
        <v>284</v>
      </c>
      <c r="C26" s="47" t="s">
        <v>285</v>
      </c>
      <c r="D26" s="173">
        <v>60</v>
      </c>
      <c r="E26" s="173">
        <v>168</v>
      </c>
      <c r="F26" s="173">
        <v>180</v>
      </c>
      <c r="G26" s="173">
        <v>68</v>
      </c>
      <c r="H26" s="173">
        <v>0</v>
      </c>
      <c r="I26" s="173">
        <v>105</v>
      </c>
      <c r="J26" s="173">
        <v>160</v>
      </c>
      <c r="K26" s="173">
        <v>22</v>
      </c>
    </row>
    <row r="27" spans="1:11" ht="15.75">
      <c r="A27" s="76">
        <v>3</v>
      </c>
      <c r="B27" s="67" t="s">
        <v>286</v>
      </c>
      <c r="C27" s="65" t="s">
        <v>283</v>
      </c>
      <c r="D27" s="173">
        <v>30</v>
      </c>
      <c r="E27" s="173">
        <v>36</v>
      </c>
      <c r="F27" s="173">
        <v>36</v>
      </c>
      <c r="G27" s="173">
        <v>25</v>
      </c>
      <c r="H27" s="173">
        <v>15.986666666666657</v>
      </c>
      <c r="I27" s="173">
        <v>36</v>
      </c>
      <c r="J27" s="173">
        <v>36</v>
      </c>
      <c r="K27" s="173">
        <v>35</v>
      </c>
    </row>
    <row r="28" spans="1:11" ht="15.75">
      <c r="A28" s="76">
        <v>4</v>
      </c>
      <c r="B28" s="72" t="s">
        <v>287</v>
      </c>
      <c r="C28" s="65" t="s">
        <v>285</v>
      </c>
      <c r="D28" s="173">
        <v>0</v>
      </c>
      <c r="E28" s="173">
        <v>2</v>
      </c>
      <c r="F28" s="173">
        <v>3</v>
      </c>
      <c r="G28" s="173">
        <v>3</v>
      </c>
      <c r="H28" s="173">
        <v>0</v>
      </c>
      <c r="I28" s="173">
        <v>0</v>
      </c>
      <c r="J28" s="173">
        <v>0</v>
      </c>
      <c r="K28" s="173">
        <v>0</v>
      </c>
    </row>
    <row r="29" spans="1:11" ht="15.75">
      <c r="A29" s="200">
        <v>5</v>
      </c>
      <c r="B29" s="64" t="s">
        <v>288</v>
      </c>
      <c r="C29" s="47"/>
      <c r="D29" s="136"/>
      <c r="E29" s="136"/>
      <c r="F29" s="136"/>
      <c r="G29" s="136"/>
      <c r="H29" s="136"/>
      <c r="I29" s="136"/>
      <c r="J29" s="136"/>
      <c r="K29" s="136"/>
    </row>
    <row r="30" spans="1:11" ht="15.75">
      <c r="A30" s="201"/>
      <c r="B30" s="72" t="s">
        <v>289</v>
      </c>
      <c r="C30" s="65" t="s">
        <v>290</v>
      </c>
      <c r="D30" s="173">
        <v>36077.863499999999</v>
      </c>
      <c r="E30" s="173">
        <v>45184.416416666703</v>
      </c>
      <c r="F30" s="173">
        <v>37220.484666666664</v>
      </c>
      <c r="G30" s="173">
        <v>22327.863500000007</v>
      </c>
      <c r="H30" s="173">
        <v>18746.062808333332</v>
      </c>
      <c r="I30" s="173">
        <v>58315.065833333334</v>
      </c>
      <c r="J30" s="173">
        <v>94398.348166666707</v>
      </c>
      <c r="K30" s="173">
        <v>35921.387733333337</v>
      </c>
    </row>
    <row r="31" spans="1:11" ht="15.75">
      <c r="A31" s="201"/>
      <c r="B31" s="72" t="s">
        <v>291</v>
      </c>
      <c r="C31" s="65"/>
      <c r="D31" s="173"/>
      <c r="E31" s="173"/>
      <c r="F31" s="173"/>
      <c r="G31" s="173"/>
      <c r="H31" s="173"/>
      <c r="I31" s="173"/>
      <c r="J31" s="173"/>
      <c r="K31" s="173"/>
    </row>
    <row r="32" spans="1:11" ht="15.75">
      <c r="A32" s="201"/>
      <c r="B32" s="71" t="s">
        <v>292</v>
      </c>
      <c r="C32" s="65" t="s">
        <v>269</v>
      </c>
      <c r="D32" s="174">
        <v>1982.4</v>
      </c>
      <c r="E32" s="174">
        <v>2112.4</v>
      </c>
      <c r="F32" s="174">
        <v>1386.6000000000004</v>
      </c>
      <c r="G32" s="174">
        <v>2832.6</v>
      </c>
      <c r="H32" s="173">
        <v>0</v>
      </c>
      <c r="I32" s="173">
        <v>0</v>
      </c>
      <c r="J32" s="173">
        <v>0</v>
      </c>
      <c r="K32" s="173">
        <v>0</v>
      </c>
    </row>
    <row r="33" spans="1:11" ht="15.75">
      <c r="A33" s="201"/>
      <c r="B33" s="71" t="s">
        <v>293</v>
      </c>
      <c r="C33" s="65" t="s">
        <v>269</v>
      </c>
      <c r="D33" s="173">
        <v>0</v>
      </c>
      <c r="E33" s="173">
        <v>0</v>
      </c>
      <c r="F33" s="165">
        <v>280.28000000000003</v>
      </c>
      <c r="G33" s="173">
        <v>0</v>
      </c>
      <c r="H33" s="173">
        <v>0</v>
      </c>
      <c r="I33" s="173">
        <v>0</v>
      </c>
      <c r="J33" s="173">
        <v>0</v>
      </c>
      <c r="K33" s="173">
        <v>0</v>
      </c>
    </row>
    <row r="34" spans="1:11" ht="15.75">
      <c r="A34" s="201"/>
      <c r="B34" s="71" t="s">
        <v>294</v>
      </c>
      <c r="C34" s="65" t="s">
        <v>269</v>
      </c>
      <c r="D34" s="173">
        <v>0</v>
      </c>
      <c r="E34" s="173">
        <v>0</v>
      </c>
      <c r="F34" s="173">
        <v>0</v>
      </c>
      <c r="G34" s="173">
        <v>0</v>
      </c>
      <c r="H34" s="173">
        <v>0</v>
      </c>
      <c r="I34" s="173">
        <v>0</v>
      </c>
      <c r="J34" s="173">
        <v>0</v>
      </c>
      <c r="K34" s="173">
        <v>0</v>
      </c>
    </row>
    <row r="35" spans="1:11" ht="15.75">
      <c r="A35" s="202"/>
      <c r="B35" s="71" t="s">
        <v>295</v>
      </c>
      <c r="C35" s="65" t="s">
        <v>269</v>
      </c>
      <c r="D35" s="173">
        <v>0</v>
      </c>
      <c r="E35" s="173">
        <v>0</v>
      </c>
      <c r="F35" s="173">
        <v>0</v>
      </c>
      <c r="G35" s="173">
        <v>0</v>
      </c>
      <c r="H35" s="173">
        <v>0</v>
      </c>
      <c r="I35" s="173">
        <v>0</v>
      </c>
      <c r="J35" s="173">
        <v>0</v>
      </c>
      <c r="K35" s="173">
        <v>0</v>
      </c>
    </row>
    <row r="36" spans="1:11" ht="15.75">
      <c r="A36" s="76">
        <v>6</v>
      </c>
      <c r="B36" s="71" t="s">
        <v>296</v>
      </c>
      <c r="C36" s="65" t="s">
        <v>285</v>
      </c>
      <c r="D36" s="173">
        <v>2</v>
      </c>
      <c r="E36" s="173">
        <v>2</v>
      </c>
      <c r="F36" s="173">
        <v>2</v>
      </c>
      <c r="G36" s="173">
        <v>2</v>
      </c>
      <c r="H36" s="173">
        <v>2.9699999999999998</v>
      </c>
      <c r="I36" s="173">
        <v>5</v>
      </c>
      <c r="J36" s="173">
        <v>5</v>
      </c>
      <c r="K36" s="173">
        <v>5</v>
      </c>
    </row>
    <row r="37" spans="1:11" s="75" customFormat="1" ht="15.75">
      <c r="A37" s="59" t="s">
        <v>339</v>
      </c>
      <c r="B37" s="73" t="s">
        <v>297</v>
      </c>
      <c r="C37" s="77"/>
      <c r="D37" s="159"/>
      <c r="E37" s="159"/>
      <c r="F37" s="159"/>
      <c r="G37" s="159"/>
      <c r="H37" s="159"/>
      <c r="I37" s="159"/>
      <c r="J37" s="159"/>
      <c r="K37" s="159"/>
    </row>
    <row r="38" spans="1:11" ht="15.75">
      <c r="A38" s="76">
        <v>1</v>
      </c>
      <c r="B38" s="71" t="s">
        <v>298</v>
      </c>
      <c r="C38" s="65" t="s">
        <v>285</v>
      </c>
      <c r="D38" s="161">
        <v>4.5599999999999996</v>
      </c>
      <c r="E38" s="161">
        <v>4.87</v>
      </c>
      <c r="F38" s="161">
        <v>10.52</v>
      </c>
      <c r="G38" s="161">
        <v>5.89</v>
      </c>
      <c r="H38" s="161">
        <v>48.93</v>
      </c>
      <c r="I38" s="161">
        <v>48.51</v>
      </c>
      <c r="J38" s="161">
        <v>55.91</v>
      </c>
      <c r="K38" s="161">
        <v>49.63</v>
      </c>
    </row>
    <row r="39" spans="1:11" ht="15.75">
      <c r="A39" s="76">
        <v>2</v>
      </c>
      <c r="B39" s="67" t="s">
        <v>299</v>
      </c>
      <c r="C39" s="47" t="s">
        <v>269</v>
      </c>
      <c r="D39" s="162">
        <v>5.08</v>
      </c>
      <c r="E39" s="162">
        <v>5.38</v>
      </c>
      <c r="F39" s="162">
        <v>10.81</v>
      </c>
      <c r="G39" s="162">
        <v>6.4049999999999994</v>
      </c>
      <c r="H39" s="162">
        <v>47.704999999999998</v>
      </c>
      <c r="I39" s="162">
        <v>47.784999999999997</v>
      </c>
      <c r="J39" s="162">
        <v>59.094999999999999</v>
      </c>
      <c r="K39" s="162">
        <v>48.085000000000001</v>
      </c>
    </row>
    <row r="40" spans="1:11" s="79" customFormat="1" ht="14.25">
      <c r="A40" s="127" t="s">
        <v>345</v>
      </c>
      <c r="B40" s="129" t="s">
        <v>432</v>
      </c>
      <c r="C40" s="78"/>
      <c r="D40" s="133"/>
      <c r="E40" s="133"/>
      <c r="F40" s="133"/>
      <c r="G40" s="133"/>
      <c r="H40" s="133"/>
      <c r="I40" s="133"/>
      <c r="J40" s="133"/>
      <c r="K40" s="133"/>
    </row>
    <row r="41" spans="1:11" ht="15.75">
      <c r="A41" s="76">
        <v>1</v>
      </c>
      <c r="B41" s="71" t="s">
        <v>302</v>
      </c>
      <c r="C41" s="80" t="s">
        <v>303</v>
      </c>
      <c r="D41" s="135"/>
      <c r="E41" s="135"/>
      <c r="F41" s="135"/>
      <c r="G41" s="135"/>
      <c r="H41" s="135"/>
      <c r="I41" s="135"/>
      <c r="J41" s="135">
        <v>4.21</v>
      </c>
      <c r="K41" s="135"/>
    </row>
    <row r="42" spans="1:11" ht="15.75">
      <c r="A42" s="76">
        <v>2</v>
      </c>
      <c r="B42" s="71" t="s">
        <v>304</v>
      </c>
      <c r="C42" s="80" t="s">
        <v>305</v>
      </c>
      <c r="D42" s="136"/>
      <c r="E42" s="136"/>
      <c r="F42" s="136"/>
      <c r="G42" s="136"/>
      <c r="H42" s="136"/>
      <c r="I42" s="136"/>
      <c r="J42" s="136"/>
      <c r="K42" s="136"/>
    </row>
    <row r="43" spans="1:11" ht="15.75">
      <c r="A43" s="76">
        <v>3</v>
      </c>
      <c r="B43" s="71" t="s">
        <v>306</v>
      </c>
      <c r="C43" s="80" t="s">
        <v>305</v>
      </c>
      <c r="D43" s="136"/>
      <c r="E43" s="136"/>
      <c r="F43" s="136"/>
      <c r="G43" s="136"/>
      <c r="H43" s="136"/>
      <c r="I43" s="136"/>
      <c r="J43" s="136"/>
      <c r="K43" s="136"/>
    </row>
    <row r="44" spans="1:11" ht="15.75">
      <c r="A44" s="76">
        <v>4</v>
      </c>
      <c r="B44" s="71" t="s">
        <v>307</v>
      </c>
      <c r="C44" s="80" t="s">
        <v>308</v>
      </c>
      <c r="D44" s="138">
        <v>1.5</v>
      </c>
      <c r="E44" s="137"/>
      <c r="F44" s="136"/>
      <c r="G44" s="136"/>
      <c r="H44" s="136"/>
      <c r="I44" s="136"/>
      <c r="J44" s="136"/>
      <c r="K44" s="136"/>
    </row>
    <row r="45" spans="1:11" ht="18.75">
      <c r="A45" s="76">
        <v>5</v>
      </c>
      <c r="B45" s="71" t="s">
        <v>309</v>
      </c>
      <c r="C45" s="81" t="s">
        <v>310</v>
      </c>
      <c r="D45" s="136"/>
      <c r="E45" s="136"/>
      <c r="F45" s="136"/>
      <c r="G45" s="136"/>
      <c r="H45" s="137">
        <v>80</v>
      </c>
      <c r="I45" s="136"/>
      <c r="J45" s="137"/>
      <c r="K45" s="136"/>
    </row>
    <row r="46" spans="1:11" ht="18.75">
      <c r="A46" s="76">
        <v>6</v>
      </c>
      <c r="B46" s="71" t="s">
        <v>311</v>
      </c>
      <c r="C46" s="81" t="s">
        <v>310</v>
      </c>
      <c r="D46" s="138">
        <v>68</v>
      </c>
      <c r="E46" s="136"/>
      <c r="F46" s="136"/>
      <c r="G46" s="136">
        <v>8</v>
      </c>
      <c r="H46" s="138">
        <v>264</v>
      </c>
      <c r="I46" s="137">
        <v>54</v>
      </c>
      <c r="J46" s="136"/>
      <c r="K46" s="136"/>
    </row>
    <row r="47" spans="1:11" ht="15.75">
      <c r="A47" s="76">
        <v>7</v>
      </c>
      <c r="B47" s="71" t="s">
        <v>312</v>
      </c>
      <c r="C47" s="80" t="s">
        <v>269</v>
      </c>
      <c r="D47" s="136"/>
      <c r="E47" s="136"/>
      <c r="F47" s="136"/>
      <c r="G47" s="136"/>
      <c r="H47" s="136"/>
      <c r="I47" s="136"/>
      <c r="J47" s="136"/>
      <c r="K47" s="136"/>
    </row>
    <row r="48" spans="1:11" ht="31.5">
      <c r="A48" s="76">
        <v>8</v>
      </c>
      <c r="B48" s="67" t="s">
        <v>313</v>
      </c>
      <c r="C48" s="82" t="s">
        <v>310</v>
      </c>
      <c r="D48" s="136"/>
      <c r="E48" s="136">
        <v>40</v>
      </c>
      <c r="F48" s="136"/>
      <c r="G48" s="136">
        <v>3</v>
      </c>
      <c r="H48" s="138">
        <v>40</v>
      </c>
      <c r="I48" s="136">
        <v>4</v>
      </c>
      <c r="J48" s="136">
        <v>3</v>
      </c>
      <c r="K48" s="136">
        <v>2</v>
      </c>
    </row>
    <row r="49" spans="1:11" ht="31.5">
      <c r="A49" s="76">
        <v>9</v>
      </c>
      <c r="B49" s="67" t="s">
        <v>314</v>
      </c>
      <c r="C49" s="82" t="s">
        <v>305</v>
      </c>
      <c r="D49" s="136"/>
      <c r="E49" s="136">
        <v>3</v>
      </c>
      <c r="F49" s="136"/>
      <c r="G49" s="136"/>
      <c r="H49" s="136"/>
      <c r="I49" s="136"/>
      <c r="J49" s="136"/>
      <c r="K49" s="136"/>
    </row>
    <row r="50" spans="1:11" ht="15.75">
      <c r="A50" s="76">
        <v>10</v>
      </c>
      <c r="B50" s="67" t="s">
        <v>315</v>
      </c>
      <c r="C50" s="80" t="s">
        <v>269</v>
      </c>
      <c r="D50" s="136"/>
      <c r="E50" s="136"/>
      <c r="F50" s="136"/>
      <c r="G50" s="136"/>
      <c r="H50" s="136"/>
      <c r="I50" s="136"/>
      <c r="J50" s="136"/>
      <c r="K50" s="136"/>
    </row>
    <row r="51" spans="1:11" ht="15.75">
      <c r="A51" s="76">
        <v>11</v>
      </c>
      <c r="B51" s="71" t="s">
        <v>316</v>
      </c>
      <c r="C51" s="80" t="s">
        <v>269</v>
      </c>
      <c r="D51" s="136"/>
      <c r="E51" s="136"/>
      <c r="F51" s="136"/>
      <c r="G51" s="136"/>
      <c r="H51" s="137">
        <v>40</v>
      </c>
      <c r="I51" s="136"/>
      <c r="J51" s="136"/>
      <c r="K51" s="136"/>
    </row>
    <row r="52" spans="1:11" s="79" customFormat="1" ht="15.75">
      <c r="A52" s="127" t="s">
        <v>346</v>
      </c>
      <c r="B52" s="128" t="s">
        <v>429</v>
      </c>
      <c r="C52" s="55"/>
      <c r="D52" s="133"/>
      <c r="E52" s="133"/>
      <c r="F52" s="133"/>
      <c r="G52" s="133"/>
      <c r="H52" s="133"/>
      <c r="I52" s="133"/>
      <c r="J52" s="133"/>
      <c r="K52" s="133"/>
    </row>
    <row r="53" spans="1:11" ht="31.5">
      <c r="A53" s="76">
        <v>1</v>
      </c>
      <c r="B53" s="84" t="s">
        <v>317</v>
      </c>
      <c r="C53" s="65" t="s">
        <v>318</v>
      </c>
      <c r="D53" s="136"/>
      <c r="E53" s="136"/>
      <c r="F53" s="136"/>
      <c r="G53" s="136"/>
      <c r="H53" s="136"/>
      <c r="I53" s="136"/>
      <c r="J53" s="136"/>
      <c r="K53" s="136"/>
    </row>
    <row r="54" spans="1:11" ht="31.5">
      <c r="A54" s="76">
        <v>2</v>
      </c>
      <c r="B54" s="84" t="s">
        <v>319</v>
      </c>
      <c r="C54" s="47" t="s">
        <v>318</v>
      </c>
      <c r="D54" s="136"/>
      <c r="E54" s="136"/>
      <c r="F54" s="136"/>
      <c r="G54" s="136"/>
      <c r="H54" s="136"/>
      <c r="I54" s="136"/>
      <c r="J54" s="136"/>
      <c r="K54" s="136"/>
    </row>
    <row r="55" spans="1:11" ht="15.75">
      <c r="A55" s="200">
        <v>3</v>
      </c>
      <c r="B55" s="69" t="s">
        <v>320</v>
      </c>
      <c r="C55" s="65" t="s">
        <v>318</v>
      </c>
      <c r="D55" s="136"/>
      <c r="E55" s="136"/>
      <c r="F55" s="136"/>
      <c r="G55" s="136"/>
      <c r="H55" s="136"/>
      <c r="I55" s="136"/>
      <c r="J55" s="136"/>
      <c r="K55" s="136"/>
    </row>
    <row r="56" spans="1:11" ht="15.75">
      <c r="A56" s="201"/>
      <c r="B56" s="85" t="s">
        <v>321</v>
      </c>
      <c r="C56" s="65" t="s">
        <v>318</v>
      </c>
      <c r="D56" s="135">
        <v>0.16</v>
      </c>
      <c r="E56" s="135">
        <v>0.16</v>
      </c>
      <c r="F56" s="135">
        <v>1</v>
      </c>
      <c r="G56" s="135"/>
      <c r="H56" s="135">
        <v>0.2</v>
      </c>
      <c r="I56" s="135">
        <v>0.2</v>
      </c>
      <c r="J56" s="135">
        <v>0.2</v>
      </c>
      <c r="K56" s="135"/>
    </row>
    <row r="57" spans="1:11" ht="15.75">
      <c r="A57" s="201"/>
      <c r="B57" s="85" t="s">
        <v>271</v>
      </c>
      <c r="C57" s="65" t="s">
        <v>318</v>
      </c>
      <c r="D57" s="135"/>
      <c r="E57" s="135"/>
      <c r="F57" s="135"/>
      <c r="G57" s="135"/>
      <c r="H57" s="135"/>
      <c r="I57" s="135"/>
      <c r="J57" s="135"/>
      <c r="K57" s="135"/>
    </row>
    <row r="58" spans="1:11" ht="15.75">
      <c r="A58" s="201"/>
      <c r="B58" s="85" t="s">
        <v>322</v>
      </c>
      <c r="C58" s="65" t="s">
        <v>318</v>
      </c>
      <c r="D58" s="135">
        <v>0.01</v>
      </c>
      <c r="E58" s="164">
        <f>2/12*4</f>
        <v>0.66666666666666663</v>
      </c>
      <c r="F58" s="135">
        <f>6/12*4</f>
        <v>2</v>
      </c>
      <c r="G58" s="135">
        <f>4.5/12*4</f>
        <v>1.5</v>
      </c>
      <c r="H58" s="135"/>
      <c r="I58" s="135"/>
      <c r="J58" s="135"/>
      <c r="K58" s="135"/>
    </row>
    <row r="59" spans="1:11" ht="15.75">
      <c r="A59" s="201"/>
      <c r="B59" s="85" t="s">
        <v>323</v>
      </c>
      <c r="C59" s="65" t="s">
        <v>318</v>
      </c>
      <c r="D59" s="135">
        <v>0.15</v>
      </c>
      <c r="E59" s="135">
        <v>0.15</v>
      </c>
      <c r="F59" s="135">
        <v>0.15</v>
      </c>
      <c r="G59" s="164">
        <f>2/12*4</f>
        <v>0.66666666666666663</v>
      </c>
      <c r="H59" s="135"/>
      <c r="I59" s="135"/>
      <c r="J59" s="135">
        <v>0.15</v>
      </c>
      <c r="K59" s="135"/>
    </row>
    <row r="60" spans="1:11" ht="31.5">
      <c r="A60" s="201"/>
      <c r="B60" s="72" t="s">
        <v>324</v>
      </c>
      <c r="C60" s="65" t="s">
        <v>318</v>
      </c>
      <c r="D60" s="135"/>
      <c r="E60" s="164">
        <v>0.5</v>
      </c>
      <c r="F60" s="164">
        <f>1/12*4</f>
        <v>0.33333333333333331</v>
      </c>
      <c r="G60" s="164">
        <v>1</v>
      </c>
      <c r="H60" s="164">
        <v>1</v>
      </c>
      <c r="I60" s="135">
        <v>4</v>
      </c>
      <c r="J60" s="135">
        <v>0.15</v>
      </c>
      <c r="K60" s="164">
        <v>0.5</v>
      </c>
    </row>
    <row r="61" spans="1:11" ht="15.75">
      <c r="A61" s="202"/>
      <c r="B61" s="85" t="s">
        <v>325</v>
      </c>
      <c r="C61" s="65" t="s">
        <v>318</v>
      </c>
      <c r="D61" s="135">
        <v>0.15</v>
      </c>
      <c r="E61" s="135">
        <v>0.15</v>
      </c>
      <c r="F61" s="135">
        <v>0.15</v>
      </c>
      <c r="G61" s="135">
        <v>0.15</v>
      </c>
      <c r="H61" s="135"/>
      <c r="I61" s="135"/>
      <c r="J61" s="135">
        <v>0.15</v>
      </c>
      <c r="K61" s="135">
        <v>0.15</v>
      </c>
    </row>
    <row r="62" spans="1:11" s="89" customFormat="1" ht="31.5" hidden="1">
      <c r="A62" s="86"/>
      <c r="B62" s="83" t="s">
        <v>326</v>
      </c>
      <c r="C62" s="87" t="s">
        <v>327</v>
      </c>
      <c r="D62" s="168"/>
      <c r="E62" s="168"/>
      <c r="F62" s="168"/>
      <c r="G62" s="168"/>
      <c r="H62" s="168"/>
      <c r="I62" s="168"/>
      <c r="J62" s="168"/>
      <c r="K62" s="168"/>
    </row>
    <row r="63" spans="1:11" ht="15.75" hidden="1">
      <c r="A63" s="76"/>
      <c r="B63" s="84" t="s">
        <v>328</v>
      </c>
      <c r="C63" s="60"/>
      <c r="D63" s="136"/>
      <c r="E63" s="136"/>
      <c r="F63" s="136"/>
      <c r="G63" s="136"/>
      <c r="H63" s="136"/>
      <c r="I63" s="136"/>
      <c r="J63" s="136"/>
      <c r="K63" s="136"/>
    </row>
    <row r="64" spans="1:11" ht="15.75" hidden="1">
      <c r="A64" s="76"/>
      <c r="B64" s="67" t="s">
        <v>329</v>
      </c>
      <c r="C64" s="47" t="s">
        <v>327</v>
      </c>
      <c r="D64" s="136"/>
      <c r="E64" s="136"/>
      <c r="F64" s="136"/>
      <c r="G64" s="136"/>
      <c r="H64" s="136"/>
      <c r="I64" s="136"/>
      <c r="J64" s="136"/>
      <c r="K64" s="136"/>
    </row>
    <row r="65" spans="1:12" ht="31.5" hidden="1">
      <c r="A65" s="76"/>
      <c r="B65" s="67" t="s">
        <v>330</v>
      </c>
      <c r="C65" s="47" t="s">
        <v>331</v>
      </c>
      <c r="D65" s="136"/>
      <c r="E65" s="136"/>
      <c r="F65" s="136"/>
      <c r="G65" s="136"/>
      <c r="H65" s="136"/>
      <c r="I65" s="136"/>
      <c r="J65" s="136"/>
      <c r="K65" s="136"/>
    </row>
    <row r="66" spans="1:12" ht="31.5" hidden="1">
      <c r="A66" s="76"/>
      <c r="B66" s="67" t="s">
        <v>332</v>
      </c>
      <c r="C66" s="47" t="s">
        <v>333</v>
      </c>
      <c r="D66" s="136"/>
      <c r="E66" s="136"/>
      <c r="F66" s="136"/>
      <c r="G66" s="136"/>
      <c r="H66" s="136"/>
      <c r="I66" s="136"/>
      <c r="J66" s="136"/>
      <c r="K66" s="136"/>
    </row>
    <row r="67" spans="1:12" s="79" customFormat="1" ht="15.75">
      <c r="A67" s="127" t="s">
        <v>347</v>
      </c>
      <c r="B67" s="128" t="s">
        <v>430</v>
      </c>
      <c r="C67" s="90"/>
      <c r="D67" s="133"/>
      <c r="E67" s="133"/>
      <c r="F67" s="133"/>
      <c r="G67" s="133"/>
      <c r="H67" s="133"/>
      <c r="I67" s="133"/>
      <c r="J67" s="133"/>
      <c r="K67" s="133"/>
    </row>
    <row r="68" spans="1:12" ht="31.5">
      <c r="A68" s="200">
        <v>1</v>
      </c>
      <c r="B68" s="73" t="s">
        <v>334</v>
      </c>
      <c r="C68" s="47" t="s">
        <v>335</v>
      </c>
      <c r="D68" s="170"/>
      <c r="E68" s="170"/>
      <c r="F68" s="170"/>
      <c r="G68" s="170"/>
      <c r="H68" s="169">
        <v>300</v>
      </c>
      <c r="I68" s="169">
        <v>2.1</v>
      </c>
      <c r="J68" s="169">
        <v>80</v>
      </c>
      <c r="K68" s="169"/>
    </row>
    <row r="69" spans="1:12" ht="31.5">
      <c r="A69" s="201"/>
      <c r="B69" s="93" t="s">
        <v>336</v>
      </c>
      <c r="C69" s="47" t="s">
        <v>335</v>
      </c>
      <c r="D69" s="170"/>
      <c r="E69" s="170"/>
      <c r="F69" s="170"/>
      <c r="G69" s="170"/>
      <c r="H69" s="169">
        <v>3</v>
      </c>
      <c r="I69" s="169"/>
      <c r="J69" s="169">
        <v>0.3</v>
      </c>
      <c r="K69" s="169"/>
    </row>
    <row r="70" spans="1:12" ht="31.5">
      <c r="A70" s="202"/>
      <c r="B70" s="93" t="s">
        <v>337</v>
      </c>
      <c r="C70" s="47" t="s">
        <v>335</v>
      </c>
      <c r="D70" s="170"/>
      <c r="E70" s="170"/>
      <c r="F70" s="170"/>
      <c r="G70" s="170"/>
      <c r="H70" s="169">
        <v>297</v>
      </c>
      <c r="I70" s="169">
        <v>2.1</v>
      </c>
      <c r="J70" s="169">
        <v>79.7</v>
      </c>
      <c r="K70" s="169"/>
    </row>
    <row r="71" spans="1:12" ht="15.75">
      <c r="A71" s="76">
        <v>2</v>
      </c>
      <c r="B71" s="73" t="s">
        <v>338</v>
      </c>
      <c r="C71" s="80" t="s">
        <v>327</v>
      </c>
      <c r="D71" s="136"/>
      <c r="E71" s="136"/>
      <c r="F71" s="136"/>
      <c r="G71" s="136"/>
      <c r="H71" s="169">
        <v>120</v>
      </c>
      <c r="I71" s="169">
        <v>1</v>
      </c>
      <c r="J71" s="169">
        <v>72</v>
      </c>
      <c r="K71" s="136"/>
    </row>
    <row r="72" spans="1:12" s="79" customFormat="1" ht="28.5">
      <c r="A72" s="127" t="s">
        <v>348</v>
      </c>
      <c r="B72" s="129" t="s">
        <v>373</v>
      </c>
      <c r="C72" s="95" t="s">
        <v>433</v>
      </c>
      <c r="D72" s="176">
        <v>2000</v>
      </c>
      <c r="E72" s="176">
        <v>1000</v>
      </c>
      <c r="F72" s="176">
        <v>500</v>
      </c>
      <c r="G72" s="176">
        <v>1000</v>
      </c>
      <c r="H72" s="176">
        <v>20000</v>
      </c>
      <c r="I72" s="176">
        <v>1000</v>
      </c>
      <c r="J72" s="176">
        <v>600</v>
      </c>
      <c r="K72" s="176">
        <v>500</v>
      </c>
      <c r="L72" s="184"/>
    </row>
  </sheetData>
  <mergeCells count="8">
    <mergeCell ref="A29:A35"/>
    <mergeCell ref="A55:A61"/>
    <mergeCell ref="A68:A70"/>
    <mergeCell ref="A1:K1"/>
    <mergeCell ref="A6:A11"/>
    <mergeCell ref="A12:A17"/>
    <mergeCell ref="A18:A23"/>
    <mergeCell ref="A2:K2"/>
  </mergeCells>
  <printOptions horizontalCentered="1"/>
  <pageMargins left="0.7" right="0.7" top="0.52" bottom="0.45" header="0.3" footer="0.3"/>
  <pageSetup paperSize="9" firstPageNumber="16" orientation="landscape" useFirstPageNumber="1" verticalDpi="0" r:id="rId1"/>
  <headerFooter>
    <oddHeader>&amp;C&amp;P</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59999389629810485"/>
  </sheetPr>
  <dimension ref="A1:AI70"/>
  <sheetViews>
    <sheetView zoomScale="85" zoomScaleNormal="85" workbookViewId="0">
      <pane xSplit="11" ySplit="7" topLeftCell="O60" activePane="bottomRight" state="frozen"/>
      <selection activeCell="F36" sqref="F36"/>
      <selection pane="topRight" activeCell="F36" sqref="F36"/>
      <selection pane="bottomLeft" activeCell="F36" sqref="F36"/>
      <selection pane="bottomRight" activeCell="J64" sqref="J64:J67"/>
    </sheetView>
  </sheetViews>
  <sheetFormatPr defaultColWidth="9" defaultRowHeight="16.5" customHeight="1"/>
  <cols>
    <col min="1" max="1" width="5.25" style="41" customWidth="1"/>
    <col min="2" max="2" width="32.5" style="12" customWidth="1"/>
    <col min="3" max="3" width="5.5" style="12" customWidth="1"/>
    <col min="4" max="4" width="12" style="42" customWidth="1"/>
    <col min="5" max="5" width="12.625" style="43" customWidth="1"/>
    <col min="6" max="6" width="12.625" style="32" customWidth="1"/>
    <col min="7" max="7" width="13.5" style="44" hidden="1" customWidth="1"/>
    <col min="8" max="8" width="12.625" style="32" hidden="1" customWidth="1"/>
    <col min="9" max="9" width="21" style="32" hidden="1" customWidth="1"/>
    <col min="10" max="10" width="21" style="32" customWidth="1"/>
    <col min="11" max="25" width="8.75" style="32" customWidth="1"/>
    <col min="26" max="26" width="9" style="32" customWidth="1"/>
    <col min="27" max="30" width="8.625" style="32" customWidth="1"/>
    <col min="31" max="31" width="8" style="32" customWidth="1"/>
    <col min="32" max="33" width="8.125" style="32" customWidth="1"/>
    <col min="34" max="34" width="8.5" style="32" customWidth="1"/>
    <col min="35" max="35" width="7.75" style="12" customWidth="1"/>
    <col min="36" max="16384" width="9" style="12"/>
  </cols>
  <sheetData>
    <row r="1" spans="1:35" s="1" customFormat="1" ht="18.75" customHeight="1">
      <c r="A1" s="194" t="s">
        <v>161</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row>
    <row r="2" spans="1:35" s="1" customFormat="1" ht="18.75" customHeight="1">
      <c r="A2" s="195" t="s">
        <v>162</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row>
    <row r="3" spans="1:35" s="1" customFormat="1" ht="18.75" customHeight="1">
      <c r="A3" s="196" t="str">
        <f>'[1]03CH'!A3:H3</f>
        <v>HUYỆN HỮU LŨNG - TỈNH LẠNG SƠN</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row>
    <row r="4" spans="1:35" s="1" customFormat="1" ht="31.5" customHeight="1">
      <c r="A4" s="197" t="s">
        <v>163</v>
      </c>
      <c r="B4" s="197" t="s">
        <v>39</v>
      </c>
      <c r="C4" s="197" t="s">
        <v>40</v>
      </c>
      <c r="D4" s="198" t="s">
        <v>164</v>
      </c>
      <c r="E4" s="187" t="s">
        <v>165</v>
      </c>
      <c r="F4" s="189" t="s">
        <v>166</v>
      </c>
      <c r="G4" s="3"/>
      <c r="H4" s="4"/>
      <c r="I4" s="4"/>
      <c r="J4" s="4"/>
      <c r="K4" s="190" t="s">
        <v>167</v>
      </c>
      <c r="L4" s="191"/>
      <c r="M4" s="191"/>
      <c r="N4" s="191"/>
      <c r="O4" s="191"/>
      <c r="P4" s="191"/>
      <c r="Q4" s="191"/>
      <c r="R4" s="191"/>
      <c r="S4" s="191"/>
      <c r="T4" s="191"/>
      <c r="U4" s="191"/>
      <c r="V4" s="191"/>
      <c r="W4" s="191"/>
      <c r="X4" s="191"/>
      <c r="Y4" s="191"/>
      <c r="Z4" s="191"/>
      <c r="AA4" s="191"/>
      <c r="AB4" s="191"/>
      <c r="AC4" s="191"/>
      <c r="AD4" s="192"/>
      <c r="AE4" s="5"/>
      <c r="AF4" s="5"/>
      <c r="AG4" s="5"/>
      <c r="AH4" s="6"/>
    </row>
    <row r="5" spans="1:35" s="1" customFormat="1" ht="45.75" customHeight="1">
      <c r="A5" s="197"/>
      <c r="B5" s="197"/>
      <c r="C5" s="197"/>
      <c r="D5" s="199"/>
      <c r="E5" s="188"/>
      <c r="F5" s="189"/>
      <c r="G5" s="7" t="s">
        <v>168</v>
      </c>
      <c r="H5" s="2"/>
      <c r="I5" s="2"/>
      <c r="J5" s="2"/>
      <c r="K5" s="8" t="str">
        <f>[1]HTg!G4</f>
        <v>TT. Hữu Lũng</v>
      </c>
      <c r="L5" s="8" t="str">
        <f>[1]HTg!H4</f>
        <v>Xã Cai Kinh</v>
      </c>
      <c r="M5" s="8" t="str">
        <f>[1]HTg!I4</f>
        <v>Xã Đồng Tân</v>
      </c>
      <c r="N5" s="8" t="str">
        <f>[1]HTg!J4</f>
        <v>Xã Đồng Tiến</v>
      </c>
      <c r="O5" s="8" t="str">
        <f>[1]HTg!K4</f>
        <v>Xã Hồ Sơn</v>
      </c>
      <c r="P5" s="8" t="str">
        <f>[1]HTg!L4</f>
        <v>Xã Hòa Bình</v>
      </c>
      <c r="Q5" s="8" t="str">
        <f>[1]HTg!M4</f>
        <v>Xã Hòa Lạc</v>
      </c>
      <c r="R5" s="8" t="str">
        <f>[1]HTg!N4</f>
        <v>Xã Hòa Sơn</v>
      </c>
      <c r="S5" s="8" t="str">
        <f>[1]HTg!O4</f>
        <v>Xã Hòa Thắng</v>
      </c>
      <c r="T5" s="8" t="str">
        <f>[1]HTg!P4</f>
        <v>Xã Hữu Liên</v>
      </c>
      <c r="U5" s="8" t="str">
        <f>[1]HTg!Q4</f>
        <v>Xã Minh Hòa</v>
      </c>
      <c r="V5" s="8" t="str">
        <f>[1]HTg!R4</f>
        <v>Xã Minh Sơn</v>
      </c>
      <c r="W5" s="8" t="str">
        <f>[1]HTg!S4</f>
        <v>Xã Minh Tiến</v>
      </c>
      <c r="X5" s="8" t="str">
        <f>[1]HTg!T4</f>
        <v>Xã Nhật Tiến</v>
      </c>
      <c r="Y5" s="8" t="str">
        <f>[1]HTg!U4</f>
        <v>Xã Quyết Thắng</v>
      </c>
      <c r="Z5" s="8" t="str">
        <f>[1]HTg!V4</f>
        <v>Xã Tân Thành</v>
      </c>
      <c r="AA5" s="8" t="str">
        <f>[1]HTg!W4</f>
        <v>Xã Thanh Sơn</v>
      </c>
      <c r="AB5" s="8" t="str">
        <f>[1]HTg!X4</f>
        <v>Xã Thiện Tân</v>
      </c>
      <c r="AC5" s="8" t="str">
        <f>[1]HTg!Y4</f>
        <v>Xã Vân Nham</v>
      </c>
      <c r="AD5" s="8" t="str">
        <f>[1]HTg!Z4</f>
        <v>Xã Yên Bình</v>
      </c>
      <c r="AE5" s="8" t="str">
        <f>[1]HTg!AA4</f>
        <v>Xã Yên Sơn</v>
      </c>
      <c r="AF5" s="8" t="str">
        <f>[1]HTg!AB4</f>
        <v>Xã Yên Thịnh</v>
      </c>
      <c r="AG5" s="8" t="str">
        <f>[1]HTg!AC4</f>
        <v>Xã Yên Vượng</v>
      </c>
      <c r="AH5" s="8">
        <f>[1]HTg!AD4</f>
        <v>0</v>
      </c>
    </row>
    <row r="6" spans="1:35" ht="22.5" customHeight="1">
      <c r="A6" s="9">
        <v>-1</v>
      </c>
      <c r="B6" s="9">
        <v>-2</v>
      </c>
      <c r="C6" s="9">
        <v>-3</v>
      </c>
      <c r="D6" s="9" t="s">
        <v>169</v>
      </c>
      <c r="E6" s="10">
        <v>-5</v>
      </c>
      <c r="F6" s="9" t="s">
        <v>170</v>
      </c>
      <c r="G6" s="11"/>
      <c r="H6" s="9"/>
      <c r="I6" s="9"/>
      <c r="J6" s="9"/>
      <c r="K6" s="9">
        <v>-7</v>
      </c>
      <c r="L6" s="9">
        <v>-8</v>
      </c>
      <c r="M6" s="9">
        <v>-9</v>
      </c>
      <c r="N6" s="9">
        <v>-10</v>
      </c>
      <c r="O6" s="9">
        <v>-11</v>
      </c>
      <c r="P6" s="9">
        <v>-12</v>
      </c>
      <c r="Q6" s="9">
        <v>-13</v>
      </c>
      <c r="R6" s="9">
        <v>-14</v>
      </c>
      <c r="S6" s="9">
        <v>-15</v>
      </c>
      <c r="T6" s="9">
        <v>-16</v>
      </c>
      <c r="U6" s="9">
        <v>-17</v>
      </c>
      <c r="V6" s="9">
        <v>-18</v>
      </c>
      <c r="W6" s="9">
        <v>-19</v>
      </c>
      <c r="X6" s="9">
        <v>-20</v>
      </c>
      <c r="Y6" s="9">
        <v>-21</v>
      </c>
      <c r="Z6" s="9">
        <v>-22</v>
      </c>
      <c r="AA6" s="9">
        <v>-23</v>
      </c>
      <c r="AB6" s="9">
        <v>-24</v>
      </c>
      <c r="AC6" s="9">
        <f t="shared" ref="AC6:AH6" si="0">AB6-1</f>
        <v>-25</v>
      </c>
      <c r="AD6" s="9">
        <f t="shared" si="0"/>
        <v>-26</v>
      </c>
      <c r="AE6" s="9">
        <f t="shared" si="0"/>
        <v>-27</v>
      </c>
      <c r="AF6" s="9">
        <f t="shared" si="0"/>
        <v>-28</v>
      </c>
      <c r="AG6" s="9">
        <f t="shared" si="0"/>
        <v>-29</v>
      </c>
      <c r="AH6" s="9">
        <f t="shared" si="0"/>
        <v>-30</v>
      </c>
    </row>
    <row r="7" spans="1:35" s="19" customFormat="1" ht="18.75" customHeight="1">
      <c r="A7" s="13"/>
      <c r="B7" s="14" t="s">
        <v>171</v>
      </c>
      <c r="C7" s="13"/>
      <c r="D7" s="15">
        <v>80763.119999999981</v>
      </c>
      <c r="E7" s="16">
        <f>F7-D7</f>
        <v>0</v>
      </c>
      <c r="F7" s="17">
        <f>SUM(K7:AH7)</f>
        <v>80763.12</v>
      </c>
      <c r="G7" s="18">
        <v>80763.119999999981</v>
      </c>
      <c r="H7" s="17">
        <f>F7-G7</f>
        <v>0</v>
      </c>
      <c r="I7" s="17"/>
      <c r="J7" s="17">
        <v>5287.5000000000009</v>
      </c>
      <c r="K7" s="17">
        <f>[1]KT2030!G5</f>
        <v>1087.3600000000004</v>
      </c>
      <c r="L7" s="17">
        <f>[1]KT2030!H5</f>
        <v>2452.63</v>
      </c>
      <c r="M7" s="17">
        <f>[1]KT2030!I5</f>
        <v>2660.42</v>
      </c>
      <c r="N7" s="17">
        <f>[1]KT2030!J5</f>
        <v>2117.71</v>
      </c>
      <c r="O7" s="17">
        <f>[1]KT2030!K5</f>
        <v>1539.72</v>
      </c>
      <c r="P7" s="17">
        <f>[1]KT2030!L5</f>
        <v>3768.15</v>
      </c>
      <c r="Q7" s="17">
        <f>[1]KT2030!M5</f>
        <v>2810.7500000000005</v>
      </c>
      <c r="R7" s="17">
        <f>[1]KT2030!N5</f>
        <v>5060.0600000000004</v>
      </c>
      <c r="S7" s="17">
        <f>[1]KT2030!O5</f>
        <v>6165.7200000000012</v>
      </c>
      <c r="T7" s="17">
        <f>[1]KT2030!P5</f>
        <v>6642.88</v>
      </c>
      <c r="U7" s="17">
        <f>[1]KT2030!Q5</f>
        <v>1475.3999999999996</v>
      </c>
      <c r="V7" s="17">
        <f>[1]KT2030!R5</f>
        <v>3479.71</v>
      </c>
      <c r="W7" s="17">
        <f>[1]KT2030!S5</f>
        <v>2456.83</v>
      </c>
      <c r="X7" s="17">
        <f>[1]KT2030!T5</f>
        <v>2011.74</v>
      </c>
      <c r="Y7" s="17">
        <f>[1]KT2030!U5</f>
        <v>2857.65</v>
      </c>
      <c r="Z7" s="17">
        <f>[1]KT2030!V5</f>
        <v>4322.42</v>
      </c>
      <c r="AA7" s="17">
        <f>[1]KT2030!W5</f>
        <v>2267.8000000000002</v>
      </c>
      <c r="AB7" s="17">
        <f>[1]KT2030!X5</f>
        <v>4921.08</v>
      </c>
      <c r="AC7" s="17">
        <f>[1]KT2030!Y5</f>
        <v>3652.5600000000009</v>
      </c>
      <c r="AD7" s="17">
        <f>[1]KT2030!Z5</f>
        <v>5296.1200000000008</v>
      </c>
      <c r="AE7" s="17">
        <f>[1]KT2030!AA5</f>
        <v>4975.04</v>
      </c>
      <c r="AF7" s="17">
        <f>[1]KT2030!AB5</f>
        <v>5613.1200000000008</v>
      </c>
      <c r="AG7" s="17">
        <f>[1]KT2030!AC5</f>
        <v>3128.25</v>
      </c>
      <c r="AH7" s="17">
        <f>[1]KT2030!AD5</f>
        <v>0</v>
      </c>
    </row>
    <row r="8" spans="1:35" s="1" customFormat="1" ht="18.75" customHeight="1">
      <c r="A8" s="20">
        <v>1</v>
      </c>
      <c r="B8" s="21" t="s">
        <v>172</v>
      </c>
      <c r="C8" s="20" t="s">
        <v>41</v>
      </c>
      <c r="D8" s="15">
        <v>57782.81</v>
      </c>
      <c r="E8" s="22">
        <f t="shared" ref="E8:E64" si="1">F8-D8</f>
        <v>-56.309579999986454</v>
      </c>
      <c r="F8" s="8">
        <f t="shared" ref="F8:F69" si="2">SUM(K8:AH8)</f>
        <v>57726.500420000011</v>
      </c>
      <c r="G8" s="18">
        <v>57782.810000000012</v>
      </c>
      <c r="H8" s="17">
        <f t="shared" ref="H8:H64" si="3">F8-G8</f>
        <v>-56.309580000001006</v>
      </c>
      <c r="I8" s="17"/>
      <c r="J8" s="17">
        <v>2982.91842</v>
      </c>
      <c r="K8" s="8">
        <f>[1]KT2030!G6</f>
        <v>620.73842000000013</v>
      </c>
      <c r="L8" s="8">
        <f>[1]KT2030!H6</f>
        <v>1276.08</v>
      </c>
      <c r="M8" s="8">
        <f>[1]KT2030!I6</f>
        <v>1737.77</v>
      </c>
      <c r="N8" s="8">
        <f>[1]KT2030!J6</f>
        <v>1602.8</v>
      </c>
      <c r="O8" s="8">
        <f>[1]KT2030!K6</f>
        <v>624.40999999999985</v>
      </c>
      <c r="P8" s="8">
        <f>[1]KT2030!L6</f>
        <v>3466.2400000000002</v>
      </c>
      <c r="Q8" s="8">
        <f>[1]KT2030!M6</f>
        <v>1819.3500000000001</v>
      </c>
      <c r="R8" s="8">
        <f>[1]KT2030!N6</f>
        <v>4379.3999999999996</v>
      </c>
      <c r="S8" s="8">
        <f>[1]KT2030!O6</f>
        <v>5143.0500000000011</v>
      </c>
      <c r="T8" s="8">
        <f>[1]KT2030!P6</f>
        <v>6322.1200000000008</v>
      </c>
      <c r="U8" s="8">
        <f>[1]KT2030!Q6</f>
        <v>1265.5199999999998</v>
      </c>
      <c r="V8" s="8">
        <f>[1]KT2030!R6</f>
        <v>2915.87</v>
      </c>
      <c r="W8" s="8">
        <f>[1]KT2030!S6</f>
        <v>1647.2900000000002</v>
      </c>
      <c r="X8" s="8">
        <f>[1]KT2030!T6</f>
        <v>1584.26</v>
      </c>
      <c r="Y8" s="8">
        <f>[1]KT2030!U6</f>
        <v>1302.9059999999999</v>
      </c>
      <c r="Z8" s="8">
        <f>[1]KT2030!V6</f>
        <v>3302.4900000000002</v>
      </c>
      <c r="AA8" s="8">
        <f>[1]KT2030!W6</f>
        <v>1200.22</v>
      </c>
      <c r="AB8" s="8">
        <f>[1]KT2030!X6</f>
        <v>4161.12</v>
      </c>
      <c r="AC8" s="8">
        <f>[1]KT2030!Y6</f>
        <v>3244.1860000000006</v>
      </c>
      <c r="AD8" s="8">
        <f>[1]KT2030!Z6</f>
        <v>3332.39</v>
      </c>
      <c r="AE8" s="8">
        <f>[1]KT2030!AA6</f>
        <v>2209.59</v>
      </c>
      <c r="AF8" s="8">
        <f>[1]KT2030!AB6</f>
        <v>3183.54</v>
      </c>
      <c r="AG8" s="8">
        <f>[1]KT2030!AC6</f>
        <v>1385.1599999999999</v>
      </c>
      <c r="AH8" s="8">
        <f>[1]KT2030!AD6</f>
        <v>0</v>
      </c>
    </row>
    <row r="9" spans="1:35" s="29" customFormat="1" ht="18.75" customHeight="1">
      <c r="A9" s="23" t="s">
        <v>0</v>
      </c>
      <c r="B9" s="24" t="s">
        <v>7</v>
      </c>
      <c r="C9" s="23" t="s">
        <v>42</v>
      </c>
      <c r="D9" s="25">
        <v>6009.68</v>
      </c>
      <c r="E9" s="26">
        <f t="shared" si="1"/>
        <v>-13.389479999998912</v>
      </c>
      <c r="F9" s="27">
        <f t="shared" si="2"/>
        <v>5996.2905200000014</v>
      </c>
      <c r="G9" s="28">
        <v>6009.68</v>
      </c>
      <c r="H9" s="17">
        <f t="shared" si="3"/>
        <v>-13.389479999998912</v>
      </c>
      <c r="I9" s="17"/>
      <c r="J9" s="17">
        <v>472.85051999999996</v>
      </c>
      <c r="K9" s="27">
        <f>[1]KT2030!G7</f>
        <v>72.750520000000009</v>
      </c>
      <c r="L9" s="27">
        <f>[1]KT2030!H7</f>
        <v>150.44999999999999</v>
      </c>
      <c r="M9" s="27">
        <f>[1]KT2030!I7</f>
        <v>297.18</v>
      </c>
      <c r="N9" s="27">
        <f>[1]KT2030!J7</f>
        <v>212.58999999999997</v>
      </c>
      <c r="O9" s="27">
        <f>[1]KT2030!K7</f>
        <v>102.91999999999999</v>
      </c>
      <c r="P9" s="27">
        <f>[1]KT2030!L7</f>
        <v>301.95999999999998</v>
      </c>
      <c r="Q9" s="27">
        <f>[1]KT2030!M7</f>
        <v>183.28</v>
      </c>
      <c r="R9" s="27">
        <f>[1]KT2030!N7</f>
        <v>346.66</v>
      </c>
      <c r="S9" s="27">
        <f>[1]KT2030!O7</f>
        <v>330.21999999999991</v>
      </c>
      <c r="T9" s="27">
        <f>[1]KT2030!P7</f>
        <v>209.64</v>
      </c>
      <c r="U9" s="27">
        <f>[1]KT2030!Q7</f>
        <v>141.79999999999998</v>
      </c>
      <c r="V9" s="27">
        <f>[1]KT2030!R7</f>
        <v>402.49</v>
      </c>
      <c r="W9" s="27">
        <f>[1]KT2030!S7</f>
        <v>234.35</v>
      </c>
      <c r="X9" s="27">
        <f>[1]KT2030!T7</f>
        <v>249.32</v>
      </c>
      <c r="Y9" s="27">
        <f>[1]KT2030!U7</f>
        <v>299.89999999999998</v>
      </c>
      <c r="Z9" s="27">
        <f>[1]KT2030!V7</f>
        <v>297.68999999999994</v>
      </c>
      <c r="AA9" s="27">
        <f>[1]KT2030!W7</f>
        <v>264.95</v>
      </c>
      <c r="AB9" s="27">
        <f>[1]KT2030!X7</f>
        <v>361.42</v>
      </c>
      <c r="AC9" s="27">
        <f>[1]KT2030!Y7</f>
        <v>549.22</v>
      </c>
      <c r="AD9" s="27">
        <f>[1]KT2030!Z7</f>
        <v>357.59</v>
      </c>
      <c r="AE9" s="27">
        <f>[1]KT2030!AA7</f>
        <v>174.93</v>
      </c>
      <c r="AF9" s="27">
        <f>[1]KT2030!AB7</f>
        <v>294.14000000000004</v>
      </c>
      <c r="AG9" s="27">
        <f>[1]KT2030!AC7</f>
        <v>160.84</v>
      </c>
      <c r="AH9" s="27">
        <f>[1]KT2030!AD7</f>
        <v>0</v>
      </c>
    </row>
    <row r="10" spans="1:35" ht="18.75" customHeight="1">
      <c r="A10" s="30" t="s">
        <v>43</v>
      </c>
      <c r="B10" s="31" t="s">
        <v>173</v>
      </c>
      <c r="C10" s="30" t="s">
        <v>44</v>
      </c>
      <c r="D10" s="25">
        <v>2563.4299999999998</v>
      </c>
      <c r="E10" s="26">
        <f t="shared" si="1"/>
        <v>-11.389479999999821</v>
      </c>
      <c r="F10" s="27">
        <f t="shared" si="2"/>
        <v>2552.04052</v>
      </c>
      <c r="G10" s="28">
        <v>2563.4300000000003</v>
      </c>
      <c r="H10" s="17">
        <f t="shared" si="3"/>
        <v>-11.389480000000276</v>
      </c>
      <c r="I10" s="17"/>
      <c r="J10" s="17">
        <v>117.10051999999999</v>
      </c>
      <c r="K10" s="27">
        <f>[1]KT2030!G8</f>
        <v>19.770520000000005</v>
      </c>
      <c r="L10" s="27">
        <f>[1]KT2030!H8</f>
        <v>45.36</v>
      </c>
      <c r="M10" s="27">
        <f>[1]KT2030!I8</f>
        <v>3.8699999999999992</v>
      </c>
      <c r="N10" s="27">
        <f>[1]KT2030!J8</f>
        <v>90.86999999999999</v>
      </c>
      <c r="O10" s="27">
        <f>[1]KT2030!K8</f>
        <v>93.46</v>
      </c>
      <c r="P10" s="27">
        <f>[1]KT2030!L8</f>
        <v>5.04</v>
      </c>
      <c r="Q10" s="27">
        <f>[1]KT2030!M8</f>
        <v>28.990000000000002</v>
      </c>
      <c r="R10" s="27">
        <f>[1]KT2030!N8</f>
        <v>50.62</v>
      </c>
      <c r="S10" s="27">
        <f>[1]KT2030!O8</f>
        <v>56.01</v>
      </c>
      <c r="T10" s="27">
        <f>[1]KT2030!P8</f>
        <v>88.2</v>
      </c>
      <c r="U10" s="27">
        <f>[1]KT2030!Q8</f>
        <v>8.1900000000000013</v>
      </c>
      <c r="V10" s="27">
        <f>[1]KT2030!R8</f>
        <v>301.88</v>
      </c>
      <c r="W10" s="27">
        <f>[1]KT2030!S8</f>
        <v>222.39</v>
      </c>
      <c r="X10" s="27">
        <f>[1]KT2030!T8</f>
        <v>160.89000000000001</v>
      </c>
      <c r="Y10" s="27">
        <f>[1]KT2030!U8</f>
        <v>194.8</v>
      </c>
      <c r="Z10" s="27">
        <f>[1]KT2030!V8</f>
        <v>133.79999999999998</v>
      </c>
      <c r="AA10" s="27">
        <f>[1]KT2030!W8</f>
        <v>77.66</v>
      </c>
      <c r="AB10" s="27">
        <f>[1]KT2030!X8</f>
        <v>305.77000000000004</v>
      </c>
      <c r="AC10" s="27">
        <f>[1]KT2030!Y8</f>
        <v>376.98</v>
      </c>
      <c r="AD10" s="27">
        <f>[1]KT2030!Z8</f>
        <v>0</v>
      </c>
      <c r="AE10" s="27">
        <f>[1]KT2030!AA8</f>
        <v>101</v>
      </c>
      <c r="AF10" s="27">
        <f>[1]KT2030!AB8</f>
        <v>178.86</v>
      </c>
      <c r="AG10" s="27">
        <f>[1]KT2030!AC8</f>
        <v>7.6300000000000008</v>
      </c>
      <c r="AH10" s="27">
        <f>[1]KT2030!AD8</f>
        <v>0</v>
      </c>
    </row>
    <row r="11" spans="1:35" s="29" customFormat="1" ht="18.75" customHeight="1">
      <c r="A11" s="30" t="s">
        <v>45</v>
      </c>
      <c r="B11" s="31" t="s">
        <v>174</v>
      </c>
      <c r="C11" s="30" t="s">
        <v>46</v>
      </c>
      <c r="D11" s="25" t="s">
        <v>160</v>
      </c>
      <c r="E11" s="26" t="s">
        <v>160</v>
      </c>
      <c r="F11" s="27">
        <f t="shared" si="2"/>
        <v>3444.25</v>
      </c>
      <c r="G11" s="28">
        <v>3446.25</v>
      </c>
      <c r="H11" s="17">
        <f t="shared" si="3"/>
        <v>-2</v>
      </c>
      <c r="I11" s="17"/>
      <c r="J11" s="17">
        <v>355.75</v>
      </c>
      <c r="K11" s="27">
        <f>[1]KT2030!G9</f>
        <v>52.980000000000004</v>
      </c>
      <c r="L11" s="27">
        <f>[1]KT2030!H9</f>
        <v>105.09</v>
      </c>
      <c r="M11" s="27">
        <f>[1]KT2030!I9</f>
        <v>293.31</v>
      </c>
      <c r="N11" s="27">
        <f>[1]KT2030!J9</f>
        <v>121.72</v>
      </c>
      <c r="O11" s="27">
        <f>[1]KT2030!K9</f>
        <v>9.4600000000000009</v>
      </c>
      <c r="P11" s="27">
        <f>[1]KT2030!L9</f>
        <v>296.91999999999996</v>
      </c>
      <c r="Q11" s="27">
        <f>[1]KT2030!M9</f>
        <v>154.29</v>
      </c>
      <c r="R11" s="27">
        <f>[1]KT2030!N9</f>
        <v>296.04000000000002</v>
      </c>
      <c r="S11" s="27">
        <f>[1]KT2030!O9</f>
        <v>274.20999999999992</v>
      </c>
      <c r="T11" s="27">
        <f>[1]KT2030!P9</f>
        <v>121.44</v>
      </c>
      <c r="U11" s="27">
        <f>[1]KT2030!Q9</f>
        <v>133.60999999999999</v>
      </c>
      <c r="V11" s="27">
        <f>[1]KT2030!R9</f>
        <v>100.61</v>
      </c>
      <c r="W11" s="27">
        <f>[1]KT2030!S9</f>
        <v>11.96</v>
      </c>
      <c r="X11" s="27">
        <f>[1]KT2030!T9</f>
        <v>88.429999999999993</v>
      </c>
      <c r="Y11" s="27">
        <f>[1]KT2030!U9</f>
        <v>105.1</v>
      </c>
      <c r="Z11" s="27">
        <f>[1]KT2030!V9</f>
        <v>163.89</v>
      </c>
      <c r="AA11" s="27">
        <f>[1]KT2030!W9</f>
        <v>187.29</v>
      </c>
      <c r="AB11" s="27">
        <f>[1]KT2030!X9</f>
        <v>55.65</v>
      </c>
      <c r="AC11" s="27">
        <f>[1]KT2030!Y9</f>
        <v>172.24</v>
      </c>
      <c r="AD11" s="27">
        <f>[1]KT2030!Z9</f>
        <v>357.59</v>
      </c>
      <c r="AE11" s="27">
        <f>[1]KT2030!AA9</f>
        <v>73.930000000000007</v>
      </c>
      <c r="AF11" s="27">
        <f>[1]KT2030!AB9</f>
        <v>115.28000000000002</v>
      </c>
      <c r="AG11" s="27">
        <f>[1]KT2030!AC9</f>
        <v>153.21</v>
      </c>
      <c r="AH11" s="27">
        <f>[1]KT2030!AD9</f>
        <v>0</v>
      </c>
    </row>
    <row r="12" spans="1:35" ht="18.75" customHeight="1">
      <c r="A12" s="23" t="s">
        <v>1</v>
      </c>
      <c r="B12" s="24" t="s">
        <v>175</v>
      </c>
      <c r="C12" s="23" t="s">
        <v>47</v>
      </c>
      <c r="D12" s="25" t="s">
        <v>160</v>
      </c>
      <c r="E12" s="26" t="s">
        <v>160</v>
      </c>
      <c r="F12" s="27">
        <f t="shared" si="2"/>
        <v>2931.1540599999998</v>
      </c>
      <c r="G12" s="28">
        <v>2936.5800000000008</v>
      </c>
      <c r="H12" s="17">
        <f t="shared" si="3"/>
        <v>-5.4259400000009919</v>
      </c>
      <c r="I12" s="17"/>
      <c r="J12" s="17">
        <v>81.632059999999981</v>
      </c>
      <c r="K12" s="27">
        <f>[1]KT2030!G10</f>
        <v>12.512059999999998</v>
      </c>
      <c r="L12" s="27">
        <f>[1]KT2030!H10</f>
        <v>99.88</v>
      </c>
      <c r="M12" s="27">
        <f>[1]KT2030!I10</f>
        <v>68.849999999999994</v>
      </c>
      <c r="N12" s="27">
        <f>[1]KT2030!J10</f>
        <v>79.06</v>
      </c>
      <c r="O12" s="27">
        <f>[1]KT2030!K10</f>
        <v>0.26999999999999602</v>
      </c>
      <c r="P12" s="27">
        <f>[1]KT2030!L10</f>
        <v>212.75</v>
      </c>
      <c r="Q12" s="27">
        <f>[1]KT2030!M10</f>
        <v>72.86</v>
      </c>
      <c r="R12" s="27">
        <f>[1]KT2030!N10</f>
        <v>204.08999999999997</v>
      </c>
      <c r="S12" s="27">
        <f>[1]KT2030!O10</f>
        <v>195.53</v>
      </c>
      <c r="T12" s="27">
        <f>[1]KT2030!P10</f>
        <v>168.96999999999997</v>
      </c>
      <c r="U12" s="27">
        <f>[1]KT2030!Q10</f>
        <v>133.52000000000001</v>
      </c>
      <c r="V12" s="27">
        <f>[1]KT2030!R10</f>
        <v>44.71</v>
      </c>
      <c r="W12" s="27">
        <f>[1]KT2030!S10</f>
        <v>156.28</v>
      </c>
      <c r="X12" s="27">
        <f>[1]KT2030!T10</f>
        <v>101.69999999999999</v>
      </c>
      <c r="Y12" s="27">
        <f>[1]KT2030!U10</f>
        <v>185.126</v>
      </c>
      <c r="Z12" s="27">
        <f>[1]KT2030!V10</f>
        <v>21.040000000000006</v>
      </c>
      <c r="AA12" s="27">
        <f>[1]KT2030!W10</f>
        <v>125.83999999999999</v>
      </c>
      <c r="AB12" s="27">
        <f>[1]KT2030!X10</f>
        <v>78.59</v>
      </c>
      <c r="AC12" s="27">
        <f>[1]KT2030!Y10</f>
        <v>143.36599999999999</v>
      </c>
      <c r="AD12" s="27">
        <f>[1]KT2030!Z10</f>
        <v>457.21999999999997</v>
      </c>
      <c r="AE12" s="27">
        <f>[1]KT2030!AA10</f>
        <v>175.02</v>
      </c>
      <c r="AF12" s="27">
        <f>[1]KT2030!AB10</f>
        <v>163.13</v>
      </c>
      <c r="AG12" s="27">
        <f>[1]KT2030!AC10</f>
        <v>30.84</v>
      </c>
      <c r="AH12" s="27">
        <f>[1]KT2030!AD10</f>
        <v>0</v>
      </c>
      <c r="AI12" s="32"/>
    </row>
    <row r="13" spans="1:35" ht="18.75" customHeight="1">
      <c r="A13" s="23" t="s">
        <v>2</v>
      </c>
      <c r="B13" s="24" t="s">
        <v>21</v>
      </c>
      <c r="C13" s="23" t="s">
        <v>48</v>
      </c>
      <c r="D13" s="25">
        <v>12717.88</v>
      </c>
      <c r="E13" s="26">
        <f t="shared" si="1"/>
        <v>44.208220000000438</v>
      </c>
      <c r="F13" s="27">
        <f t="shared" si="2"/>
        <v>12762.08822</v>
      </c>
      <c r="G13" s="28">
        <v>12787.13</v>
      </c>
      <c r="H13" s="17">
        <f t="shared" si="3"/>
        <v>-25.041779999999562</v>
      </c>
      <c r="I13" s="17"/>
      <c r="J13" s="17">
        <v>1409.8782200000001</v>
      </c>
      <c r="K13" s="27">
        <f>[1]KT2030!G11</f>
        <v>397.34822000000003</v>
      </c>
      <c r="L13" s="27">
        <f>[1]KT2030!H11</f>
        <v>588.29</v>
      </c>
      <c r="M13" s="27">
        <f>[1]KT2030!I11</f>
        <v>688.26</v>
      </c>
      <c r="N13" s="27">
        <f>[1]KT2030!J11</f>
        <v>472.5</v>
      </c>
      <c r="O13" s="27">
        <f>[1]KT2030!K11</f>
        <v>324.26999999999992</v>
      </c>
      <c r="P13" s="27">
        <f>[1]KT2030!L11</f>
        <v>357.51</v>
      </c>
      <c r="Q13" s="27">
        <f>[1]KT2030!M11</f>
        <v>609.60000000000014</v>
      </c>
      <c r="R13" s="27">
        <f>[1]KT2030!N11</f>
        <v>833.45</v>
      </c>
      <c r="S13" s="27">
        <f>[1]KT2030!O11</f>
        <v>1099.1100000000001</v>
      </c>
      <c r="T13" s="27">
        <f>[1]KT2030!P11</f>
        <v>187.11</v>
      </c>
      <c r="U13" s="27">
        <f>[1]KT2030!Q11</f>
        <v>447.05</v>
      </c>
      <c r="V13" s="27">
        <f>[1]KT2030!R11</f>
        <v>750.14</v>
      </c>
      <c r="W13" s="27">
        <f>[1]KT2030!S11</f>
        <v>329.15000000000003</v>
      </c>
      <c r="X13" s="27">
        <f>[1]KT2030!T11</f>
        <v>344.22999999999996</v>
      </c>
      <c r="Y13" s="27">
        <f>[1]KT2030!U11</f>
        <v>279.85999999999996</v>
      </c>
      <c r="Z13" s="27">
        <f>[1]KT2030!V11</f>
        <v>488.00000000000006</v>
      </c>
      <c r="AA13" s="27">
        <f>[1]KT2030!W11</f>
        <v>222</v>
      </c>
      <c r="AB13" s="27">
        <f>[1]KT2030!X11</f>
        <v>844.82</v>
      </c>
      <c r="AC13" s="27">
        <f>[1]KT2030!Y11</f>
        <v>1107.8200000000002</v>
      </c>
      <c r="AD13" s="27">
        <f>[1]KT2030!Z11</f>
        <v>549.87</v>
      </c>
      <c r="AE13" s="27">
        <f>[1]KT2030!AA11</f>
        <v>745.16000000000008</v>
      </c>
      <c r="AF13" s="27">
        <f>[1]KT2030!AB11</f>
        <v>433.87</v>
      </c>
      <c r="AG13" s="27">
        <f>[1]KT2030!AC11</f>
        <v>662.67</v>
      </c>
      <c r="AH13" s="27">
        <f>[1]KT2030!AD11</f>
        <v>0</v>
      </c>
    </row>
    <row r="14" spans="1:35" ht="18.75" customHeight="1">
      <c r="A14" s="23" t="s">
        <v>3</v>
      </c>
      <c r="B14" s="24" t="s">
        <v>4</v>
      </c>
      <c r="C14" s="23" t="s">
        <v>50</v>
      </c>
      <c r="D14" s="25">
        <v>10178.700000000001</v>
      </c>
      <c r="E14" s="26">
        <f t="shared" si="1"/>
        <v>0</v>
      </c>
      <c r="F14" s="27">
        <f t="shared" si="2"/>
        <v>10178.700000000001</v>
      </c>
      <c r="G14" s="28">
        <v>10178.700000000001</v>
      </c>
      <c r="H14" s="17">
        <f t="shared" si="3"/>
        <v>0</v>
      </c>
      <c r="I14" s="17"/>
      <c r="J14" s="17">
        <v>0</v>
      </c>
      <c r="K14" s="27">
        <f>[1]KT2030!G12</f>
        <v>0</v>
      </c>
      <c r="L14" s="27">
        <f>[1]KT2030!H12</f>
        <v>0</v>
      </c>
      <c r="M14" s="27">
        <f>[1]KT2030!I12</f>
        <v>0</v>
      </c>
      <c r="N14" s="27">
        <f>[1]KT2030!J12</f>
        <v>88.77</v>
      </c>
      <c r="O14" s="27">
        <f>[1]KT2030!K12</f>
        <v>0</v>
      </c>
      <c r="P14" s="27">
        <f>[1]KT2030!L12</f>
        <v>2047.68</v>
      </c>
      <c r="Q14" s="27">
        <f>[1]KT2030!M12</f>
        <v>54.89</v>
      </c>
      <c r="R14" s="27">
        <f>[1]KT2030!N12</f>
        <v>926.34</v>
      </c>
      <c r="S14" s="27">
        <f>[1]KT2030!O12</f>
        <v>636.6</v>
      </c>
      <c r="T14" s="27">
        <f>[1]KT2030!P12</f>
        <v>163.87</v>
      </c>
      <c r="U14" s="27">
        <f>[1]KT2030!Q12</f>
        <v>0</v>
      </c>
      <c r="V14" s="27">
        <f>[1]KT2030!R12</f>
        <v>0</v>
      </c>
      <c r="W14" s="27">
        <f>[1]KT2030!S12</f>
        <v>0</v>
      </c>
      <c r="X14" s="27">
        <f>[1]KT2030!T12</f>
        <v>0</v>
      </c>
      <c r="Y14" s="27">
        <f>[1]KT2030!U12</f>
        <v>500</v>
      </c>
      <c r="Z14" s="27">
        <f>[1]KT2030!V12</f>
        <v>1437.13</v>
      </c>
      <c r="AA14" s="27">
        <f>[1]KT2030!W12</f>
        <v>0</v>
      </c>
      <c r="AB14" s="27">
        <f>[1]KT2030!X12</f>
        <v>0</v>
      </c>
      <c r="AC14" s="27">
        <f>[1]KT2030!Y12</f>
        <v>0</v>
      </c>
      <c r="AD14" s="27">
        <f>[1]KT2030!Z12</f>
        <v>1929.36</v>
      </c>
      <c r="AE14" s="27">
        <f>[1]KT2030!AA12</f>
        <v>1066.43</v>
      </c>
      <c r="AF14" s="27">
        <f>[1]KT2030!AB12</f>
        <v>827.62</v>
      </c>
      <c r="AG14" s="27">
        <f>[1]KT2030!AC12</f>
        <v>500.01</v>
      </c>
      <c r="AH14" s="27">
        <f>[1]KT2030!AD12</f>
        <v>0</v>
      </c>
    </row>
    <row r="15" spans="1:35" s="29" customFormat="1" ht="18.75" customHeight="1">
      <c r="A15" s="23" t="s">
        <v>22</v>
      </c>
      <c r="B15" s="24" t="s">
        <v>5</v>
      </c>
      <c r="C15" s="23" t="s">
        <v>49</v>
      </c>
      <c r="D15" s="25">
        <v>6902.44</v>
      </c>
      <c r="E15" s="26">
        <f t="shared" si="1"/>
        <v>0</v>
      </c>
      <c r="F15" s="27">
        <f t="shared" si="2"/>
        <v>6902.44</v>
      </c>
      <c r="G15" s="28">
        <v>6902.44</v>
      </c>
      <c r="H15" s="17">
        <f t="shared" si="3"/>
        <v>0</v>
      </c>
      <c r="I15" s="17"/>
      <c r="J15" s="17">
        <v>0</v>
      </c>
      <c r="K15" s="27">
        <f>[1]KT2030!G13</f>
        <v>0</v>
      </c>
      <c r="L15" s="27">
        <f>[1]KT2030!H13</f>
        <v>0</v>
      </c>
      <c r="M15" s="27">
        <f>[1]KT2030!I13</f>
        <v>0</v>
      </c>
      <c r="N15" s="27">
        <f>[1]KT2030!J13</f>
        <v>0</v>
      </c>
      <c r="O15" s="27">
        <f>[1]KT2030!K13</f>
        <v>0</v>
      </c>
      <c r="P15" s="27">
        <f>[1]KT2030!L13</f>
        <v>423.94</v>
      </c>
      <c r="Q15" s="27">
        <f>[1]KT2030!M13</f>
        <v>0</v>
      </c>
      <c r="R15" s="27">
        <f>[1]KT2030!N13</f>
        <v>0</v>
      </c>
      <c r="S15" s="27">
        <f>[1]KT2030!O13</f>
        <v>0</v>
      </c>
      <c r="T15" s="27">
        <f>[1]KT2030!P13</f>
        <v>5110.21</v>
      </c>
      <c r="U15" s="27">
        <f>[1]KT2030!Q13</f>
        <v>0</v>
      </c>
      <c r="V15" s="27">
        <f>[1]KT2030!R13</f>
        <v>0</v>
      </c>
      <c r="W15" s="27">
        <f>[1]KT2030!S13</f>
        <v>0</v>
      </c>
      <c r="X15" s="27">
        <f>[1]KT2030!T13</f>
        <v>0</v>
      </c>
      <c r="Y15" s="27">
        <f>[1]KT2030!U13</f>
        <v>0</v>
      </c>
      <c r="Z15" s="27">
        <f>[1]KT2030!V13</f>
        <v>0</v>
      </c>
      <c r="AA15" s="27">
        <f>[1]KT2030!W13</f>
        <v>0</v>
      </c>
      <c r="AB15" s="27">
        <f>[1]KT2030!X13</f>
        <v>0</v>
      </c>
      <c r="AC15" s="27">
        <f>[1]KT2030!Y13</f>
        <v>0</v>
      </c>
      <c r="AD15" s="27">
        <f>[1]KT2030!Z13</f>
        <v>0</v>
      </c>
      <c r="AE15" s="27">
        <f>[1]KT2030!AA13</f>
        <v>0</v>
      </c>
      <c r="AF15" s="27">
        <f>[1]KT2030!AB13</f>
        <v>1368.29</v>
      </c>
      <c r="AG15" s="27">
        <f>[1]KT2030!AC13</f>
        <v>0</v>
      </c>
      <c r="AH15" s="27">
        <f>[1]KT2030!AD13</f>
        <v>0</v>
      </c>
    </row>
    <row r="16" spans="1:35" s="29" customFormat="1" ht="18.75" customHeight="1">
      <c r="A16" s="23" t="s">
        <v>23</v>
      </c>
      <c r="B16" s="24" t="s">
        <v>6</v>
      </c>
      <c r="C16" s="23" t="s">
        <v>51</v>
      </c>
      <c r="D16" s="25">
        <v>18289.38</v>
      </c>
      <c r="E16" s="26">
        <f t="shared" si="1"/>
        <v>-11.699380000001838</v>
      </c>
      <c r="F16" s="27">
        <f t="shared" si="2"/>
        <v>18277.680619999999</v>
      </c>
      <c r="G16" s="28">
        <v>18289.379999999997</v>
      </c>
      <c r="H16" s="17">
        <f t="shared" si="3"/>
        <v>-11.6993799999982</v>
      </c>
      <c r="I16" s="17"/>
      <c r="J16" s="17">
        <v>950.29061999999999</v>
      </c>
      <c r="K16" s="27">
        <f>[1]KT2030!G14</f>
        <v>109.20062</v>
      </c>
      <c r="L16" s="27">
        <f>[1]KT2030!H14</f>
        <v>423.9199999999999</v>
      </c>
      <c r="M16" s="27">
        <f>[1]KT2030!I14</f>
        <v>645.79999999999995</v>
      </c>
      <c r="N16" s="27">
        <f>[1]KT2030!J14</f>
        <v>720.97</v>
      </c>
      <c r="O16" s="27">
        <f>[1]KT2030!K14</f>
        <v>195.29000000000002</v>
      </c>
      <c r="P16" s="27">
        <f>[1]KT2030!L14</f>
        <v>78.790000000000006</v>
      </c>
      <c r="Q16" s="27">
        <f>[1]KT2030!M14</f>
        <v>889.34</v>
      </c>
      <c r="R16" s="27">
        <f>[1]KT2030!N14</f>
        <v>2051.54</v>
      </c>
      <c r="S16" s="27">
        <f>[1]KT2030!O14</f>
        <v>2843.9700000000003</v>
      </c>
      <c r="T16" s="27">
        <f>[1]KT2030!P14</f>
        <v>468.93</v>
      </c>
      <c r="U16" s="27">
        <f>[1]KT2030!Q14</f>
        <v>528.08999999999992</v>
      </c>
      <c r="V16" s="27">
        <f>[1]KT2030!R14</f>
        <v>1670.8200000000002</v>
      </c>
      <c r="W16" s="27">
        <f>[1]KT2030!S14</f>
        <v>890.56000000000006</v>
      </c>
      <c r="X16" s="27">
        <f>[1]KT2030!T14</f>
        <v>872.8</v>
      </c>
      <c r="Y16" s="27">
        <f>[1]KT2030!U14</f>
        <v>0</v>
      </c>
      <c r="Z16" s="27">
        <f>[1]KT2030!V14</f>
        <v>1048.48</v>
      </c>
      <c r="AA16" s="27">
        <f>[1]KT2030!W14</f>
        <v>559.76</v>
      </c>
      <c r="AB16" s="27">
        <f>[1]KT2030!X14</f>
        <v>2774.7</v>
      </c>
      <c r="AC16" s="27">
        <f>[1]KT2030!Y14</f>
        <v>1378.7900000000002</v>
      </c>
      <c r="AD16" s="27">
        <f>[1]KT2030!Z14</f>
        <v>17.21</v>
      </c>
      <c r="AE16" s="27">
        <f>[1]KT2030!AA14</f>
        <v>25.91</v>
      </c>
      <c r="AF16" s="27">
        <f>[1]KT2030!AB14</f>
        <v>74.22999999999999</v>
      </c>
      <c r="AG16" s="27">
        <f>[1]KT2030!AC14</f>
        <v>8.58</v>
      </c>
      <c r="AH16" s="27">
        <f>[1]KT2030!AD14</f>
        <v>0</v>
      </c>
    </row>
    <row r="17" spans="1:34" ht="25.5" customHeight="1">
      <c r="A17" s="30"/>
      <c r="B17" s="31" t="s">
        <v>176</v>
      </c>
      <c r="C17" s="30" t="s">
        <v>52</v>
      </c>
      <c r="D17" s="25">
        <v>609.85</v>
      </c>
      <c r="E17" s="26">
        <f t="shared" si="1"/>
        <v>0</v>
      </c>
      <c r="F17" s="27">
        <f t="shared" si="2"/>
        <v>609.84999999999991</v>
      </c>
      <c r="G17" s="28">
        <v>609.84999999999991</v>
      </c>
      <c r="H17" s="17">
        <f t="shared" si="3"/>
        <v>0</v>
      </c>
      <c r="I17" s="17"/>
      <c r="J17" s="17">
        <v>0</v>
      </c>
      <c r="K17" s="27">
        <f>[1]KT2030!G15</f>
        <v>0</v>
      </c>
      <c r="L17" s="27">
        <f>[1]KT2030!H15</f>
        <v>0</v>
      </c>
      <c r="M17" s="27">
        <f>[1]KT2030!I15</f>
        <v>0</v>
      </c>
      <c r="N17" s="27">
        <f>[1]KT2030!J15</f>
        <v>0</v>
      </c>
      <c r="O17" s="27">
        <f>[1]KT2030!K15</f>
        <v>0</v>
      </c>
      <c r="P17" s="27">
        <f>[1]KT2030!L15</f>
        <v>78.790000000000006</v>
      </c>
      <c r="Q17" s="27">
        <f>[1]KT2030!M15</f>
        <v>0</v>
      </c>
      <c r="R17" s="27">
        <f>[1]KT2030!N15</f>
        <v>181.10999999999999</v>
      </c>
      <c r="S17" s="27">
        <f>[1]KT2030!O15</f>
        <v>0</v>
      </c>
      <c r="T17" s="27">
        <f>[1]KT2030!P15</f>
        <v>0</v>
      </c>
      <c r="U17" s="27">
        <f>[1]KT2030!Q15</f>
        <v>0</v>
      </c>
      <c r="V17" s="27">
        <f>[1]KT2030!R15</f>
        <v>0</v>
      </c>
      <c r="W17" s="27">
        <f>[1]KT2030!S15</f>
        <v>0</v>
      </c>
      <c r="X17" s="27">
        <f>[1]KT2030!T15</f>
        <v>0</v>
      </c>
      <c r="Y17" s="27">
        <f>[1]KT2030!U15</f>
        <v>0</v>
      </c>
      <c r="Z17" s="27">
        <f>[1]KT2030!V15</f>
        <v>235.69</v>
      </c>
      <c r="AA17" s="27">
        <f>[1]KT2030!W15</f>
        <v>0</v>
      </c>
      <c r="AB17" s="27">
        <f>[1]KT2030!X15</f>
        <v>0</v>
      </c>
      <c r="AC17" s="27">
        <f>[1]KT2030!Y15</f>
        <v>0</v>
      </c>
      <c r="AD17" s="27">
        <f>[1]KT2030!Z15</f>
        <v>15.28</v>
      </c>
      <c r="AE17" s="27">
        <f>[1]KT2030!AA15</f>
        <v>25.91</v>
      </c>
      <c r="AF17" s="27">
        <f>[1]KT2030!AB15</f>
        <v>73.069999999999993</v>
      </c>
      <c r="AG17" s="27">
        <f>[1]KT2030!AC15</f>
        <v>0</v>
      </c>
      <c r="AH17" s="27">
        <f>[1]KT2030!AD15</f>
        <v>0</v>
      </c>
    </row>
    <row r="18" spans="1:34" ht="18.75" customHeight="1">
      <c r="A18" s="23" t="s">
        <v>24</v>
      </c>
      <c r="B18" s="24" t="s">
        <v>25</v>
      </c>
      <c r="C18" s="23" t="s">
        <v>53</v>
      </c>
      <c r="D18" s="25" t="s">
        <v>160</v>
      </c>
      <c r="E18" s="26" t="s">
        <v>160</v>
      </c>
      <c r="F18" s="27">
        <f t="shared" si="2"/>
        <v>470.45699999999999</v>
      </c>
      <c r="G18" s="28">
        <v>469.78</v>
      </c>
      <c r="H18" s="17">
        <f t="shared" si="3"/>
        <v>0.67700000000002092</v>
      </c>
      <c r="I18" s="17"/>
      <c r="J18" s="17">
        <v>41.497</v>
      </c>
      <c r="K18" s="27">
        <f>[1]KT2030!G17</f>
        <v>24.047000000000001</v>
      </c>
      <c r="L18" s="27">
        <f>[1]KT2030!H17</f>
        <v>7.6899999999999995</v>
      </c>
      <c r="M18" s="27">
        <f>[1]KT2030!I17</f>
        <v>15.79</v>
      </c>
      <c r="N18" s="27">
        <f>[1]KT2030!J17</f>
        <v>28.91</v>
      </c>
      <c r="O18" s="27">
        <f>[1]KT2030!K17</f>
        <v>1.6599999999999997</v>
      </c>
      <c r="P18" s="27">
        <f>[1]KT2030!L17</f>
        <v>23.609999999999996</v>
      </c>
      <c r="Q18" s="27">
        <f>[1]KT2030!M17</f>
        <v>9.379999999999999</v>
      </c>
      <c r="R18" s="27">
        <f>[1]KT2030!N17</f>
        <v>13.32</v>
      </c>
      <c r="S18" s="27">
        <f>[1]KT2030!O17</f>
        <v>18.82</v>
      </c>
      <c r="T18" s="27">
        <f>[1]KT2030!P17</f>
        <v>13.39</v>
      </c>
      <c r="U18" s="27">
        <f>[1]KT2030!Q17</f>
        <v>9.61</v>
      </c>
      <c r="V18" s="27">
        <f>[1]KT2030!R17</f>
        <v>31.350000000000005</v>
      </c>
      <c r="W18" s="27">
        <f>[1]KT2030!S17</f>
        <v>14.07</v>
      </c>
      <c r="X18" s="27">
        <f>[1]KT2030!T17</f>
        <v>16.21</v>
      </c>
      <c r="Y18" s="27">
        <f>[1]KT2030!U17</f>
        <v>29.740000000000002</v>
      </c>
      <c r="Z18" s="27">
        <f>[1]KT2030!V17</f>
        <v>10.149999999999999</v>
      </c>
      <c r="AA18" s="27">
        <f>[1]KT2030!W17</f>
        <v>27.67</v>
      </c>
      <c r="AB18" s="27">
        <f>[1]KT2030!X17</f>
        <v>31.17</v>
      </c>
      <c r="AC18" s="27">
        <f>[1]KT2030!Y17</f>
        <v>63.25</v>
      </c>
      <c r="AD18" s="27">
        <f>[1]KT2030!Z17</f>
        <v>17.57</v>
      </c>
      <c r="AE18" s="27">
        <f>[1]KT2030!AA17</f>
        <v>20.57</v>
      </c>
      <c r="AF18" s="27">
        <f>[1]KT2030!AB17</f>
        <v>20.259999999999998</v>
      </c>
      <c r="AG18" s="27">
        <f>[1]KT2030!AC17</f>
        <v>22.22</v>
      </c>
      <c r="AH18" s="27">
        <f>[1]KT2030!AD17</f>
        <v>0</v>
      </c>
    </row>
    <row r="19" spans="1:34" ht="18.75" customHeight="1">
      <c r="A19" s="23" t="s">
        <v>26</v>
      </c>
      <c r="B19" s="24" t="s">
        <v>54</v>
      </c>
      <c r="C19" s="23" t="s">
        <v>55</v>
      </c>
      <c r="D19" s="25" t="s">
        <v>160</v>
      </c>
      <c r="E19" s="26" t="s">
        <v>160</v>
      </c>
      <c r="F19" s="27">
        <f t="shared" si="2"/>
        <v>156.81</v>
      </c>
      <c r="G19" s="28" t="s">
        <v>160</v>
      </c>
      <c r="H19" s="17"/>
      <c r="I19" s="17"/>
      <c r="J19" s="17">
        <v>0</v>
      </c>
      <c r="K19" s="27">
        <f>[1]KT2030!G18</f>
        <v>0</v>
      </c>
      <c r="L19" s="27">
        <f>[1]KT2030!H18</f>
        <v>1.2</v>
      </c>
      <c r="M19" s="27">
        <f>[1]KT2030!I18</f>
        <v>0</v>
      </c>
      <c r="N19" s="27">
        <f>[1]KT2030!J18</f>
        <v>0</v>
      </c>
      <c r="O19" s="27">
        <f>[1]KT2030!K18</f>
        <v>0</v>
      </c>
      <c r="P19" s="27">
        <f>[1]KT2030!L18</f>
        <v>20</v>
      </c>
      <c r="Q19" s="27">
        <f>[1]KT2030!M18</f>
        <v>0</v>
      </c>
      <c r="R19" s="27">
        <f>[1]KT2030!N18</f>
        <v>4</v>
      </c>
      <c r="S19" s="27">
        <f>[1]KT2030!O18</f>
        <v>18.8</v>
      </c>
      <c r="T19" s="27">
        <f>[1]KT2030!P18</f>
        <v>0</v>
      </c>
      <c r="U19" s="27">
        <f>[1]KT2030!Q18</f>
        <v>3.07</v>
      </c>
      <c r="V19" s="27">
        <f>[1]KT2030!R18</f>
        <v>0</v>
      </c>
      <c r="W19" s="27">
        <f>[1]KT2030!S18</f>
        <v>22.880000000000003</v>
      </c>
      <c r="X19" s="27">
        <f>[1]KT2030!T18</f>
        <v>0</v>
      </c>
      <c r="Y19" s="27">
        <f>[1]KT2030!U18</f>
        <v>8.2800000000000011</v>
      </c>
      <c r="Z19" s="27">
        <f>[1]KT2030!V18</f>
        <v>0</v>
      </c>
      <c r="AA19" s="27">
        <f>[1]KT2030!W18</f>
        <v>0</v>
      </c>
      <c r="AB19" s="27">
        <f>[1]KT2030!X18</f>
        <v>70.42</v>
      </c>
      <c r="AC19" s="27">
        <f>[1]KT2030!Y18</f>
        <v>1.74</v>
      </c>
      <c r="AD19" s="27">
        <f>[1]KT2030!Z18</f>
        <v>2.8499999999999996</v>
      </c>
      <c r="AE19" s="27">
        <f>[1]KT2030!AA18</f>
        <v>1.57</v>
      </c>
      <c r="AF19" s="27">
        <f>[1]KT2030!AB18</f>
        <v>2</v>
      </c>
      <c r="AG19" s="27">
        <f>[1]KT2030!AC18</f>
        <v>0</v>
      </c>
      <c r="AH19" s="27">
        <f>[1]KT2030!AD18</f>
        <v>0</v>
      </c>
    </row>
    <row r="20" spans="1:34" s="1" customFormat="1" ht="18.75" customHeight="1">
      <c r="A20" s="23" t="s">
        <v>56</v>
      </c>
      <c r="B20" s="24" t="s">
        <v>57</v>
      </c>
      <c r="C20" s="23" t="s">
        <v>58</v>
      </c>
      <c r="D20" s="25" t="s">
        <v>160</v>
      </c>
      <c r="E20" s="26" t="s">
        <v>160</v>
      </c>
      <c r="F20" s="27">
        <f t="shared" si="2"/>
        <v>0</v>
      </c>
      <c r="G20" s="28">
        <v>0</v>
      </c>
      <c r="H20" s="17">
        <f t="shared" si="3"/>
        <v>0</v>
      </c>
      <c r="I20" s="17"/>
      <c r="J20" s="17">
        <v>0</v>
      </c>
      <c r="K20" s="27">
        <f>[1]KT2030!G19</f>
        <v>0</v>
      </c>
      <c r="L20" s="27">
        <f>[1]KT2030!H19</f>
        <v>0</v>
      </c>
      <c r="M20" s="27">
        <f>[1]KT2030!I19</f>
        <v>0</v>
      </c>
      <c r="N20" s="27">
        <f>[1]KT2030!J19</f>
        <v>0</v>
      </c>
      <c r="O20" s="27">
        <f>[1]KT2030!K19</f>
        <v>0</v>
      </c>
      <c r="P20" s="27">
        <f>[1]KT2030!L19</f>
        <v>0</v>
      </c>
      <c r="Q20" s="27">
        <f>[1]KT2030!M19</f>
        <v>0</v>
      </c>
      <c r="R20" s="27">
        <f>[1]KT2030!N19</f>
        <v>0</v>
      </c>
      <c r="S20" s="27">
        <f>[1]KT2030!O19</f>
        <v>0</v>
      </c>
      <c r="T20" s="27">
        <f>[1]KT2030!P19</f>
        <v>0</v>
      </c>
      <c r="U20" s="27">
        <f>[1]KT2030!Q19</f>
        <v>0</v>
      </c>
      <c r="V20" s="27">
        <f>[1]KT2030!R19</f>
        <v>0</v>
      </c>
      <c r="W20" s="27">
        <f>[1]KT2030!S19</f>
        <v>0</v>
      </c>
      <c r="X20" s="27">
        <f>[1]KT2030!T19</f>
        <v>0</v>
      </c>
      <c r="Y20" s="27">
        <f>[1]KT2030!U19</f>
        <v>0</v>
      </c>
      <c r="Z20" s="27">
        <f>[1]KT2030!V19</f>
        <v>0</v>
      </c>
      <c r="AA20" s="27">
        <f>[1]KT2030!W19</f>
        <v>0</v>
      </c>
      <c r="AB20" s="27">
        <f>[1]KT2030!X19</f>
        <v>0</v>
      </c>
      <c r="AC20" s="27">
        <f>[1]KT2030!Y19</f>
        <v>0</v>
      </c>
      <c r="AD20" s="27">
        <f>[1]KT2030!Z19</f>
        <v>0</v>
      </c>
      <c r="AE20" s="27">
        <f>[1]KT2030!AA19</f>
        <v>0</v>
      </c>
      <c r="AF20" s="27">
        <f>[1]KT2030!AB19</f>
        <v>0</v>
      </c>
      <c r="AG20" s="27">
        <f>[1]KT2030!AC19</f>
        <v>0</v>
      </c>
      <c r="AH20" s="27">
        <f>[1]KT2030!AD19</f>
        <v>0</v>
      </c>
    </row>
    <row r="21" spans="1:34" s="29" customFormat="1" ht="18.75" customHeight="1">
      <c r="A21" s="23" t="s">
        <v>59</v>
      </c>
      <c r="B21" s="24" t="s">
        <v>27</v>
      </c>
      <c r="C21" s="23" t="s">
        <v>60</v>
      </c>
      <c r="D21" s="25" t="s">
        <v>160</v>
      </c>
      <c r="E21" s="26" t="s">
        <v>160</v>
      </c>
      <c r="F21" s="27">
        <f t="shared" si="2"/>
        <v>50.88</v>
      </c>
      <c r="G21" s="28">
        <v>209.12</v>
      </c>
      <c r="H21" s="17">
        <f>F19+F21-G21</f>
        <v>-1.4300000000000068</v>
      </c>
      <c r="I21" s="17"/>
      <c r="J21" s="17">
        <v>26.77</v>
      </c>
      <c r="K21" s="27">
        <f>[1]KT2030!G20</f>
        <v>4.88</v>
      </c>
      <c r="L21" s="27">
        <f>[1]KT2030!H20</f>
        <v>4.6500000000000004</v>
      </c>
      <c r="M21" s="27">
        <f>[1]KT2030!I20</f>
        <v>21.89</v>
      </c>
      <c r="N21" s="27">
        <f>[1]KT2030!J20</f>
        <v>0</v>
      </c>
      <c r="O21" s="27">
        <f>[1]KT2030!K20</f>
        <v>0</v>
      </c>
      <c r="P21" s="27">
        <f>[1]KT2030!L20</f>
        <v>0</v>
      </c>
      <c r="Q21" s="27">
        <f>[1]KT2030!M20</f>
        <v>0</v>
      </c>
      <c r="R21" s="27">
        <f>[1]KT2030!N20</f>
        <v>0</v>
      </c>
      <c r="S21" s="27">
        <f>[1]KT2030!O20</f>
        <v>0</v>
      </c>
      <c r="T21" s="27">
        <f>[1]KT2030!P20</f>
        <v>0</v>
      </c>
      <c r="U21" s="27">
        <f>[1]KT2030!Q20</f>
        <v>2.38</v>
      </c>
      <c r="V21" s="27">
        <f>[1]KT2030!R20</f>
        <v>16.36</v>
      </c>
      <c r="W21" s="27">
        <f>[1]KT2030!S20</f>
        <v>0</v>
      </c>
      <c r="X21" s="27">
        <f>[1]KT2030!T20</f>
        <v>0</v>
      </c>
      <c r="Y21" s="27">
        <f>[1]KT2030!U20</f>
        <v>0</v>
      </c>
      <c r="Z21" s="27">
        <f>[1]KT2030!V20</f>
        <v>0</v>
      </c>
      <c r="AA21" s="27">
        <f>[1]KT2030!W20</f>
        <v>0</v>
      </c>
      <c r="AB21" s="27">
        <f>[1]KT2030!X20</f>
        <v>0</v>
      </c>
      <c r="AC21" s="27">
        <f>[1]KT2030!Y20</f>
        <v>0</v>
      </c>
      <c r="AD21" s="27">
        <f>[1]KT2030!Z20</f>
        <v>0.72</v>
      </c>
      <c r="AE21" s="27">
        <f>[1]KT2030!AA20</f>
        <v>0</v>
      </c>
      <c r="AF21" s="27">
        <f>[1]KT2030!AB20</f>
        <v>0</v>
      </c>
      <c r="AG21" s="27">
        <f>[1]KT2030!AC20</f>
        <v>0</v>
      </c>
      <c r="AH21" s="27">
        <f>[1]KT2030!AD20</f>
        <v>0</v>
      </c>
    </row>
    <row r="22" spans="1:34" s="1" customFormat="1" ht="18.75" customHeight="1">
      <c r="A22" s="20">
        <v>2</v>
      </c>
      <c r="B22" s="21" t="s">
        <v>177</v>
      </c>
      <c r="C22" s="20" t="s">
        <v>61</v>
      </c>
      <c r="D22" s="15">
        <v>11068.24</v>
      </c>
      <c r="E22" s="22">
        <f t="shared" si="1"/>
        <v>110.49068000000079</v>
      </c>
      <c r="F22" s="8">
        <f t="shared" si="2"/>
        <v>11178.730680000001</v>
      </c>
      <c r="G22" s="18">
        <v>11068.240000000002</v>
      </c>
      <c r="H22" s="17">
        <f t="shared" si="3"/>
        <v>110.49067999999897</v>
      </c>
      <c r="I22" s="17"/>
      <c r="J22" s="17">
        <v>2149.9026800000001</v>
      </c>
      <c r="K22" s="8">
        <f>[1]KT2030!G21</f>
        <v>467.3926800000001</v>
      </c>
      <c r="L22" s="8">
        <f>[1]KT2030!H21</f>
        <v>1173.72</v>
      </c>
      <c r="M22" s="8">
        <f>[1]KT2030!I21</f>
        <v>767.34</v>
      </c>
      <c r="N22" s="8">
        <f>[1]KT2030!J21</f>
        <v>311.90000000000003</v>
      </c>
      <c r="O22" s="8">
        <f>[1]KT2030!K21</f>
        <v>915.17000000000007</v>
      </c>
      <c r="P22" s="8">
        <f>[1]KT2030!L21</f>
        <v>155.43</v>
      </c>
      <c r="Q22" s="8">
        <f>[1]KT2030!M21</f>
        <v>654.46</v>
      </c>
      <c r="R22" s="8">
        <f>[1]KT2030!N21</f>
        <v>656.27</v>
      </c>
      <c r="S22" s="8">
        <f>[1]KT2030!O21</f>
        <v>1014.8</v>
      </c>
      <c r="T22" s="8">
        <f>[1]KT2030!P21</f>
        <v>318.19</v>
      </c>
      <c r="U22" s="8">
        <f>[1]KT2030!Q21</f>
        <v>209.88</v>
      </c>
      <c r="V22" s="8">
        <f>[1]KT2030!R21</f>
        <v>563.73</v>
      </c>
      <c r="W22" s="8">
        <f>[1]KT2030!S21</f>
        <v>225.27</v>
      </c>
      <c r="X22" s="8">
        <f>[1]KT2030!T21</f>
        <v>184.05</v>
      </c>
      <c r="Y22" s="8">
        <f>[1]KT2030!U21</f>
        <v>266.51400000000001</v>
      </c>
      <c r="Z22" s="8">
        <f>[1]KT2030!V21</f>
        <v>1016.2800000000002</v>
      </c>
      <c r="AA22" s="8">
        <f>[1]KT2030!W21</f>
        <v>396.06</v>
      </c>
      <c r="AB22" s="8">
        <f>[1]KT2030!X21</f>
        <v>424.51</v>
      </c>
      <c r="AC22" s="8">
        <f>[1]KT2030!Y21</f>
        <v>386.11399999999998</v>
      </c>
      <c r="AD22" s="8">
        <f>[1]KT2030!Z21</f>
        <v>334.28</v>
      </c>
      <c r="AE22" s="8">
        <f>[1]KT2030!AA21</f>
        <v>267.02</v>
      </c>
      <c r="AF22" s="8">
        <f>[1]KT2030!AB21</f>
        <v>223.21999999999997</v>
      </c>
      <c r="AG22" s="8">
        <f>[1]KT2030!AC21</f>
        <v>247.13</v>
      </c>
      <c r="AH22" s="8">
        <f>[1]KT2030!AD21</f>
        <v>0</v>
      </c>
    </row>
    <row r="23" spans="1:34" ht="18.75" customHeight="1">
      <c r="A23" s="23" t="s">
        <v>9</v>
      </c>
      <c r="B23" s="24" t="s">
        <v>31</v>
      </c>
      <c r="C23" s="23" t="s">
        <v>62</v>
      </c>
      <c r="D23" s="25">
        <v>1869</v>
      </c>
      <c r="E23" s="33">
        <f t="shared" si="1"/>
        <v>-70.131799999999657</v>
      </c>
      <c r="F23" s="27">
        <f t="shared" si="2"/>
        <v>1798.8682000000003</v>
      </c>
      <c r="G23" s="28">
        <v>1874.1200000000006</v>
      </c>
      <c r="H23" s="17">
        <f t="shared" si="3"/>
        <v>-75.25180000000023</v>
      </c>
      <c r="I23" s="17"/>
      <c r="J23" s="17">
        <v>238.37819999999999</v>
      </c>
      <c r="K23" s="27">
        <f>[1]KT2030!G22</f>
        <v>-1.3018000000000001</v>
      </c>
      <c r="L23" s="27">
        <f>[1]KT2030!H22</f>
        <v>74.100000000000009</v>
      </c>
      <c r="M23" s="27">
        <f>[1]KT2030!I22</f>
        <v>137.32</v>
      </c>
      <c r="N23" s="27">
        <f>[1]KT2030!J22</f>
        <v>58.15</v>
      </c>
      <c r="O23" s="27">
        <f>[1]KT2030!K22</f>
        <v>102.36000000000001</v>
      </c>
      <c r="P23" s="27">
        <f>[1]KT2030!L22</f>
        <v>51.89</v>
      </c>
      <c r="Q23" s="27">
        <f>[1]KT2030!M22</f>
        <v>97.24</v>
      </c>
      <c r="R23" s="27">
        <f>[1]KT2030!N22</f>
        <v>59.150000000000006</v>
      </c>
      <c r="S23" s="27">
        <f>[1]KT2030!O22</f>
        <v>104.57000000000001</v>
      </c>
      <c r="T23" s="27">
        <f>[1]KT2030!P22</f>
        <v>76.53</v>
      </c>
      <c r="U23" s="27">
        <f>[1]KT2030!Q22</f>
        <v>67.81</v>
      </c>
      <c r="V23" s="27">
        <f>[1]KT2030!R22</f>
        <v>148.81</v>
      </c>
      <c r="W23" s="27">
        <f>[1]KT2030!S22</f>
        <v>46.690000000000005</v>
      </c>
      <c r="X23" s="27">
        <f>[1]KT2030!T22</f>
        <v>51.61</v>
      </c>
      <c r="Y23" s="27">
        <f>[1]KT2030!U22</f>
        <v>93.899999999999991</v>
      </c>
      <c r="Z23" s="27">
        <f>[1]KT2030!V22</f>
        <v>93.289999999999992</v>
      </c>
      <c r="AA23" s="27">
        <f>[1]KT2030!W22</f>
        <v>37.92</v>
      </c>
      <c r="AB23" s="27">
        <f>[1]KT2030!X22</f>
        <v>99.89</v>
      </c>
      <c r="AC23" s="27">
        <f>[1]KT2030!Y22</f>
        <v>127.28999999999999</v>
      </c>
      <c r="AD23" s="27">
        <f>[1]KT2030!Z22</f>
        <v>101.17</v>
      </c>
      <c r="AE23" s="27">
        <f>[1]KT2030!AA22</f>
        <v>50.900000000000006</v>
      </c>
      <c r="AF23" s="27">
        <f>[1]KT2030!AB22</f>
        <v>68.449999999999989</v>
      </c>
      <c r="AG23" s="27">
        <f>[1]KT2030!AC22</f>
        <v>51.13</v>
      </c>
      <c r="AH23" s="27">
        <f>[1]KT2030!AD22</f>
        <v>0</v>
      </c>
    </row>
    <row r="24" spans="1:34" ht="18.75" customHeight="1">
      <c r="A24" s="23" t="s">
        <v>10</v>
      </c>
      <c r="B24" s="24" t="s">
        <v>30</v>
      </c>
      <c r="C24" s="23" t="s">
        <v>63</v>
      </c>
      <c r="D24" s="25">
        <v>95</v>
      </c>
      <c r="E24" s="33">
        <f t="shared" si="1"/>
        <v>97.970740000000006</v>
      </c>
      <c r="F24" s="27">
        <f t="shared" si="2"/>
        <v>192.97074000000001</v>
      </c>
      <c r="G24" s="28">
        <v>94.999999999999986</v>
      </c>
      <c r="H24" s="17">
        <f t="shared" si="3"/>
        <v>97.970740000000021</v>
      </c>
      <c r="I24" s="17"/>
      <c r="J24" s="17">
        <v>192.97074000000001</v>
      </c>
      <c r="K24" s="27">
        <f>[1]KT2030!G23</f>
        <v>192.97074000000001</v>
      </c>
      <c r="L24" s="27">
        <f>[1]KT2030!H23</f>
        <v>0</v>
      </c>
      <c r="M24" s="27">
        <f>[1]KT2030!I23</f>
        <v>0</v>
      </c>
      <c r="N24" s="27">
        <f>[1]KT2030!J23</f>
        <v>0</v>
      </c>
      <c r="O24" s="27">
        <f>[1]KT2030!K23</f>
        <v>0</v>
      </c>
      <c r="P24" s="27">
        <f>[1]KT2030!L23</f>
        <v>0</v>
      </c>
      <c r="Q24" s="27">
        <f>[1]KT2030!M23</f>
        <v>0</v>
      </c>
      <c r="R24" s="27">
        <f>[1]KT2030!N23</f>
        <v>0</v>
      </c>
      <c r="S24" s="27">
        <f>[1]KT2030!O23</f>
        <v>0</v>
      </c>
      <c r="T24" s="27">
        <f>[1]KT2030!P23</f>
        <v>0</v>
      </c>
      <c r="U24" s="27">
        <f>[1]KT2030!Q23</f>
        <v>0</v>
      </c>
      <c r="V24" s="27">
        <f>[1]KT2030!R23</f>
        <v>0</v>
      </c>
      <c r="W24" s="27">
        <f>[1]KT2030!S23</f>
        <v>0</v>
      </c>
      <c r="X24" s="27">
        <f>[1]KT2030!T23</f>
        <v>0</v>
      </c>
      <c r="Y24" s="27">
        <f>[1]KT2030!U23</f>
        <v>0</v>
      </c>
      <c r="Z24" s="27">
        <f>[1]KT2030!V23</f>
        <v>0</v>
      </c>
      <c r="AA24" s="27">
        <f>[1]KT2030!W23</f>
        <v>0</v>
      </c>
      <c r="AB24" s="27">
        <f>[1]KT2030!X23</f>
        <v>0</v>
      </c>
      <c r="AC24" s="27">
        <f>[1]KT2030!Y23</f>
        <v>0</v>
      </c>
      <c r="AD24" s="27">
        <f>[1]KT2030!Z23</f>
        <v>0</v>
      </c>
      <c r="AE24" s="27">
        <f>[1]KT2030!AA23</f>
        <v>0</v>
      </c>
      <c r="AF24" s="27">
        <f>[1]KT2030!AB23</f>
        <v>0</v>
      </c>
      <c r="AG24" s="27">
        <f>[1]KT2030!AC23</f>
        <v>0</v>
      </c>
      <c r="AH24" s="27">
        <f>[1]KT2030!AD23</f>
        <v>0</v>
      </c>
    </row>
    <row r="25" spans="1:34" ht="18.75" customHeight="1">
      <c r="A25" s="23" t="s">
        <v>11</v>
      </c>
      <c r="B25" s="34" t="s">
        <v>64</v>
      </c>
      <c r="C25" s="35" t="s">
        <v>65</v>
      </c>
      <c r="D25" s="25">
        <v>14.1</v>
      </c>
      <c r="E25" s="26">
        <f t="shared" si="1"/>
        <v>8.8399999999999981</v>
      </c>
      <c r="F25" s="27">
        <f t="shared" si="2"/>
        <v>22.939999999999998</v>
      </c>
      <c r="G25" s="28">
        <v>14.500000000000002</v>
      </c>
      <c r="H25" s="17">
        <f t="shared" si="3"/>
        <v>8.4399999999999959</v>
      </c>
      <c r="I25" s="17" t="s">
        <v>196</v>
      </c>
      <c r="J25" s="17">
        <v>7.1899999999999986</v>
      </c>
      <c r="K25" s="27">
        <f>[1]KT2030!G24</f>
        <v>5.919999999999999</v>
      </c>
      <c r="L25" s="27">
        <f>[1]KT2030!H24</f>
        <v>1.3</v>
      </c>
      <c r="M25" s="27">
        <f>[1]KT2030!I24</f>
        <v>0.43000000000000005</v>
      </c>
      <c r="N25" s="27">
        <f>[1]KT2030!J24</f>
        <v>0.52000000000000013</v>
      </c>
      <c r="O25" s="27">
        <f>[1]KT2030!K24</f>
        <v>0.84</v>
      </c>
      <c r="P25" s="27">
        <f>[1]KT2030!L24</f>
        <v>0.22999999999999998</v>
      </c>
      <c r="Q25" s="27">
        <f>[1]KT2030!M24</f>
        <v>0.54</v>
      </c>
      <c r="R25" s="27">
        <f>[1]KT2030!N24</f>
        <v>0.33</v>
      </c>
      <c r="S25" s="27">
        <f>[1]KT2030!O24</f>
        <v>0.49</v>
      </c>
      <c r="T25" s="27">
        <f>[1]KT2030!P24</f>
        <v>3.7800000000000002</v>
      </c>
      <c r="U25" s="27">
        <f>[1]KT2030!Q24</f>
        <v>0.85000000000000009</v>
      </c>
      <c r="V25" s="27">
        <f>[1]KT2030!R24</f>
        <v>1.21</v>
      </c>
      <c r="W25" s="27">
        <f>[1]KT2030!S24</f>
        <v>0.21000000000000002</v>
      </c>
      <c r="X25" s="27">
        <f>[1]KT2030!T24</f>
        <v>0.37</v>
      </c>
      <c r="Y25" s="27">
        <f>[1]KT2030!U24</f>
        <v>0.21000000000000002</v>
      </c>
      <c r="Z25" s="27">
        <f>[1]KT2030!V24</f>
        <v>2</v>
      </c>
      <c r="AA25" s="27">
        <f>[1]KT2030!W24</f>
        <v>0.52</v>
      </c>
      <c r="AB25" s="27">
        <f>[1]KT2030!X24</f>
        <v>0.67999999999999994</v>
      </c>
      <c r="AC25" s="27">
        <f>[1]KT2030!Y24</f>
        <v>0.21999999999999997</v>
      </c>
      <c r="AD25" s="27">
        <f>[1]KT2030!Z24</f>
        <v>0.72</v>
      </c>
      <c r="AE25" s="27">
        <f>[1]KT2030!AA24</f>
        <v>0.19</v>
      </c>
      <c r="AF25" s="27">
        <f>[1]KT2030!AB24</f>
        <v>0.73999999999999988</v>
      </c>
      <c r="AG25" s="27">
        <f>[1]KT2030!AC24</f>
        <v>0.64</v>
      </c>
      <c r="AH25" s="27">
        <f>[1]KT2030!AD24</f>
        <v>0</v>
      </c>
    </row>
    <row r="26" spans="1:34" s="29" customFormat="1" ht="18.75" customHeight="1">
      <c r="A26" s="23" t="s">
        <v>12</v>
      </c>
      <c r="B26" s="24" t="s">
        <v>13</v>
      </c>
      <c r="C26" s="23" t="s">
        <v>66</v>
      </c>
      <c r="D26" s="25">
        <v>1559.6</v>
      </c>
      <c r="E26" s="26">
        <f t="shared" si="1"/>
        <v>0</v>
      </c>
      <c r="F26" s="27">
        <f t="shared" si="2"/>
        <v>1559.6</v>
      </c>
      <c r="G26" s="28">
        <v>1559.6</v>
      </c>
      <c r="H26" s="17">
        <f t="shared" si="3"/>
        <v>0</v>
      </c>
      <c r="I26" s="17"/>
      <c r="J26" s="17">
        <v>234.45000000000002</v>
      </c>
      <c r="K26" s="27">
        <f>[1]KT2030!G25</f>
        <v>5.08</v>
      </c>
      <c r="L26" s="27">
        <f>[1]KT2030!H25</f>
        <v>213.36</v>
      </c>
      <c r="M26" s="27">
        <f>[1]KT2030!I25</f>
        <v>229.37</v>
      </c>
      <c r="N26" s="27">
        <f>[1]KT2030!J25</f>
        <v>43.39</v>
      </c>
      <c r="O26" s="27">
        <f>[1]KT2030!K25</f>
        <v>0</v>
      </c>
      <c r="P26" s="27">
        <f>[1]KT2030!L25</f>
        <v>6.93</v>
      </c>
      <c r="Q26" s="27">
        <f>[1]KT2030!M25</f>
        <v>107.85</v>
      </c>
      <c r="R26" s="27">
        <f>[1]KT2030!N25</f>
        <v>102</v>
      </c>
      <c r="S26" s="27">
        <f>[1]KT2030!O25</f>
        <v>0.1</v>
      </c>
      <c r="T26" s="27">
        <f>[1]KT2030!P25</f>
        <v>0</v>
      </c>
      <c r="U26" s="27">
        <f>[1]KT2030!Q25</f>
        <v>0</v>
      </c>
      <c r="V26" s="27">
        <f>[1]KT2030!R25</f>
        <v>18.55</v>
      </c>
      <c r="W26" s="27">
        <f>[1]KT2030!S25</f>
        <v>15.58</v>
      </c>
      <c r="X26" s="27">
        <f>[1]KT2030!T25</f>
        <v>0</v>
      </c>
      <c r="Y26" s="27">
        <f>[1]KT2030!U25</f>
        <v>0</v>
      </c>
      <c r="Z26" s="27">
        <f>[1]KT2030!V25</f>
        <v>157</v>
      </c>
      <c r="AA26" s="27">
        <f>[1]KT2030!W25</f>
        <v>262.49</v>
      </c>
      <c r="AB26" s="27">
        <f>[1]KT2030!X25</f>
        <v>144.07</v>
      </c>
      <c r="AC26" s="27">
        <f>[1]KT2030!Y25</f>
        <v>51.53</v>
      </c>
      <c r="AD26" s="27">
        <f>[1]KT2030!Z25</f>
        <v>65.929999999999993</v>
      </c>
      <c r="AE26" s="27">
        <f>[1]KT2030!AA25</f>
        <v>121.36999999999999</v>
      </c>
      <c r="AF26" s="27">
        <f>[1]KT2030!AB25</f>
        <v>15</v>
      </c>
      <c r="AG26" s="27">
        <f>[1]KT2030!AC25</f>
        <v>0</v>
      </c>
      <c r="AH26" s="27">
        <f>[1]KT2030!AD25</f>
        <v>0</v>
      </c>
    </row>
    <row r="27" spans="1:34" ht="18.75" customHeight="1">
      <c r="A27" s="23" t="s">
        <v>17</v>
      </c>
      <c r="B27" s="24" t="s">
        <v>14</v>
      </c>
      <c r="C27" s="23" t="s">
        <v>67</v>
      </c>
      <c r="D27" s="25">
        <v>19.27</v>
      </c>
      <c r="E27" s="26">
        <f t="shared" si="1"/>
        <v>0</v>
      </c>
      <c r="F27" s="27">
        <f t="shared" si="2"/>
        <v>19.269999999999996</v>
      </c>
      <c r="G27" s="28">
        <v>19.27</v>
      </c>
      <c r="H27" s="17">
        <f t="shared" si="3"/>
        <v>0</v>
      </c>
      <c r="I27" s="17" t="s">
        <v>197</v>
      </c>
      <c r="J27" s="17">
        <v>7.01</v>
      </c>
      <c r="K27" s="27">
        <f>[1]KT2030!G26</f>
        <v>0.80999999999999994</v>
      </c>
      <c r="L27" s="27">
        <f>[1]KT2030!H26</f>
        <v>0.75</v>
      </c>
      <c r="M27" s="27">
        <f>[1]KT2030!I26</f>
        <v>4.59</v>
      </c>
      <c r="N27" s="27">
        <f>[1]KT2030!J26</f>
        <v>1.6600000000000001</v>
      </c>
      <c r="O27" s="27">
        <f>[1]KT2030!K26</f>
        <v>1.6099999999999999</v>
      </c>
      <c r="P27" s="27">
        <f>[1]KT2030!L26</f>
        <v>0.12</v>
      </c>
      <c r="Q27" s="27">
        <f>[1]KT2030!M26</f>
        <v>0.12</v>
      </c>
      <c r="R27" s="27">
        <f>[1]KT2030!N26</f>
        <v>1.76</v>
      </c>
      <c r="S27" s="27">
        <f>[1]KT2030!O26</f>
        <v>1.75</v>
      </c>
      <c r="T27" s="27">
        <f>[1]KT2030!P26</f>
        <v>0.13</v>
      </c>
      <c r="U27" s="27">
        <f>[1]KT2030!Q26</f>
        <v>0.28000000000000003</v>
      </c>
      <c r="V27" s="27">
        <f>[1]KT2030!R26</f>
        <v>1.4500000000000002</v>
      </c>
      <c r="W27" s="27">
        <f>[1]KT2030!S26</f>
        <v>0.11</v>
      </c>
      <c r="X27" s="27">
        <f>[1]KT2030!T26</f>
        <v>0.12000000000000001</v>
      </c>
      <c r="Y27" s="27">
        <f>[1]KT2030!U26</f>
        <v>0.21</v>
      </c>
      <c r="Z27" s="27">
        <f>[1]KT2030!V26</f>
        <v>2.0499999999999998</v>
      </c>
      <c r="AA27" s="27">
        <f>[1]KT2030!W26</f>
        <v>0.94000000000000006</v>
      </c>
      <c r="AB27" s="27">
        <f>[1]KT2030!X26</f>
        <v>0.15</v>
      </c>
      <c r="AC27" s="27">
        <f>[1]KT2030!Y26</f>
        <v>0.18</v>
      </c>
      <c r="AD27" s="27">
        <f>[1]KT2030!Z26</f>
        <v>0.11</v>
      </c>
      <c r="AE27" s="27">
        <f>[1]KT2030!AA26</f>
        <v>0.12</v>
      </c>
      <c r="AF27" s="27">
        <f>[1]KT2030!AB26</f>
        <v>0.1</v>
      </c>
      <c r="AG27" s="27">
        <f>[1]KT2030!AC26</f>
        <v>0.15</v>
      </c>
      <c r="AH27" s="27">
        <f>[1]KT2030!AD26</f>
        <v>0</v>
      </c>
    </row>
    <row r="28" spans="1:34" ht="18.75" customHeight="1">
      <c r="A28" s="23" t="s">
        <v>18</v>
      </c>
      <c r="B28" s="24" t="s">
        <v>68</v>
      </c>
      <c r="C28" s="23" t="s">
        <v>69</v>
      </c>
      <c r="D28" s="25" t="s">
        <v>160</v>
      </c>
      <c r="E28" s="26" t="s">
        <v>160</v>
      </c>
      <c r="F28" s="27">
        <f t="shared" si="2"/>
        <v>263.54999999999995</v>
      </c>
      <c r="G28" s="28">
        <v>259.20999999999998</v>
      </c>
      <c r="H28" s="17"/>
      <c r="I28" s="17"/>
      <c r="J28" s="17">
        <v>134.94999999999999</v>
      </c>
      <c r="K28" s="27">
        <f>[1]KT2030!G27</f>
        <v>27.759999999999998</v>
      </c>
      <c r="L28" s="27">
        <f>[1]KT2030!H27</f>
        <v>2.75</v>
      </c>
      <c r="M28" s="27">
        <f>[1]KT2030!I27</f>
        <v>8.09</v>
      </c>
      <c r="N28" s="27">
        <f>[1]KT2030!J27</f>
        <v>5.07</v>
      </c>
      <c r="O28" s="27">
        <f>[1]KT2030!K27</f>
        <v>99.09999999999998</v>
      </c>
      <c r="P28" s="27">
        <f>[1]KT2030!L27</f>
        <v>3.63</v>
      </c>
      <c r="Q28" s="27">
        <f>[1]KT2030!M27</f>
        <v>3.88</v>
      </c>
      <c r="R28" s="27">
        <f>[1]KT2030!N27</f>
        <v>3.1399999999999997</v>
      </c>
      <c r="S28" s="27">
        <f>[1]KT2030!O27</f>
        <v>9.0800000000000018</v>
      </c>
      <c r="T28" s="27">
        <f>[1]KT2030!P27</f>
        <v>3.8000000000000003</v>
      </c>
      <c r="U28" s="27">
        <f>[1]KT2030!Q27</f>
        <v>3.42</v>
      </c>
      <c r="V28" s="27">
        <f>[1]KT2030!R27</f>
        <v>21.560000000000002</v>
      </c>
      <c r="W28" s="27">
        <f>[1]KT2030!S27</f>
        <v>9.4400000000000013</v>
      </c>
      <c r="X28" s="27">
        <f>[1]KT2030!T27</f>
        <v>5.5399999999999991</v>
      </c>
      <c r="Y28" s="27">
        <f>[1]KT2030!U27</f>
        <v>5.91</v>
      </c>
      <c r="Z28" s="27">
        <f>[1]KT2030!V27</f>
        <v>8.1499999999999986</v>
      </c>
      <c r="AA28" s="27">
        <f>[1]KT2030!W27</f>
        <v>4.29</v>
      </c>
      <c r="AB28" s="27">
        <f>[1]KT2030!X27</f>
        <v>9.4</v>
      </c>
      <c r="AC28" s="27">
        <f>[1]KT2030!Y27</f>
        <v>9.2899999999999991</v>
      </c>
      <c r="AD28" s="27">
        <f>[1]KT2030!Z27</f>
        <v>6.45</v>
      </c>
      <c r="AE28" s="27">
        <f>[1]KT2030!AA27</f>
        <v>2.6100000000000003</v>
      </c>
      <c r="AF28" s="27">
        <f>[1]KT2030!AB27</f>
        <v>4.1999999999999993</v>
      </c>
      <c r="AG28" s="27">
        <f>[1]KT2030!AC27</f>
        <v>6.99</v>
      </c>
      <c r="AH28" s="27">
        <f>[1]KT2030!AD27</f>
        <v>0</v>
      </c>
    </row>
    <row r="29" spans="1:34" s="29" customFormat="1" ht="18.75" customHeight="1">
      <c r="A29" s="30" t="s">
        <v>70</v>
      </c>
      <c r="B29" s="31" t="s">
        <v>15</v>
      </c>
      <c r="C29" s="30" t="s">
        <v>71</v>
      </c>
      <c r="D29" s="25">
        <v>7</v>
      </c>
      <c r="E29" s="26">
        <f t="shared" si="1"/>
        <v>4.3400000000000016</v>
      </c>
      <c r="F29" s="27">
        <f t="shared" si="2"/>
        <v>11.340000000000002</v>
      </c>
      <c r="G29" s="28">
        <v>7.0000000000000018</v>
      </c>
      <c r="H29" s="17">
        <f t="shared" si="3"/>
        <v>4.34</v>
      </c>
      <c r="I29" s="17" t="s">
        <v>197</v>
      </c>
      <c r="J29" s="17">
        <v>3.09</v>
      </c>
      <c r="K29" s="27">
        <f>[1]KT2030!G28</f>
        <v>1.4500000000000002</v>
      </c>
      <c r="L29" s="27">
        <f>[1]KT2030!H28</f>
        <v>0.21000000000000002</v>
      </c>
      <c r="M29" s="27">
        <f>[1]KT2030!I28</f>
        <v>0.33999999999999997</v>
      </c>
      <c r="N29" s="27">
        <f>[1]KT2030!J28</f>
        <v>0.47</v>
      </c>
      <c r="O29" s="27">
        <f>[1]KT2030!K28</f>
        <v>1.3</v>
      </c>
      <c r="P29" s="27">
        <f>[1]KT2030!L28</f>
        <v>0.39</v>
      </c>
      <c r="Q29" s="27">
        <f>[1]KT2030!M28</f>
        <v>0.21000000000000002</v>
      </c>
      <c r="R29" s="27">
        <f>[1]KT2030!N28</f>
        <v>0.12000000000000001</v>
      </c>
      <c r="S29" s="27">
        <f>[1]KT2030!O28</f>
        <v>1.1000000000000001</v>
      </c>
      <c r="T29" s="27">
        <f>[1]KT2030!P28</f>
        <v>0.61</v>
      </c>
      <c r="U29" s="27">
        <f>[1]KT2030!Q28</f>
        <v>0.49</v>
      </c>
      <c r="V29" s="27">
        <f>[1]KT2030!R28</f>
        <v>0.13</v>
      </c>
      <c r="W29" s="27">
        <f>[1]KT2030!S28</f>
        <v>0.24000000000000002</v>
      </c>
      <c r="X29" s="27">
        <f>[1]KT2030!T28</f>
        <v>0.43999999999999995</v>
      </c>
      <c r="Y29" s="27">
        <f>[1]KT2030!U28</f>
        <v>0.4</v>
      </c>
      <c r="Z29" s="27">
        <f>[1]KT2030!V28</f>
        <v>0.72</v>
      </c>
      <c r="AA29" s="27">
        <f>[1]KT2030!W28</f>
        <v>0.11</v>
      </c>
      <c r="AB29" s="27">
        <f>[1]KT2030!X28</f>
        <v>0.48000000000000004</v>
      </c>
      <c r="AC29" s="27">
        <f>[1]KT2030!Y28</f>
        <v>0.26</v>
      </c>
      <c r="AD29" s="27">
        <f>[1]KT2030!Z28</f>
        <v>0.4</v>
      </c>
      <c r="AE29" s="27">
        <f>[1]KT2030!AA28</f>
        <v>0.59000000000000008</v>
      </c>
      <c r="AF29" s="27">
        <f>[1]KT2030!AB28</f>
        <v>0.33</v>
      </c>
      <c r="AG29" s="27">
        <f>[1]KT2030!AC28</f>
        <v>0.55000000000000004</v>
      </c>
      <c r="AH29" s="27">
        <f>[1]KT2030!AD28</f>
        <v>0</v>
      </c>
    </row>
    <row r="30" spans="1:34" ht="18.75" customHeight="1">
      <c r="A30" s="30" t="s">
        <v>72</v>
      </c>
      <c r="B30" s="31" t="s">
        <v>73</v>
      </c>
      <c r="C30" s="30" t="s">
        <v>74</v>
      </c>
      <c r="D30" s="25" t="s">
        <v>160</v>
      </c>
      <c r="E30" s="26" t="s">
        <v>160</v>
      </c>
      <c r="F30" s="27">
        <f t="shared" si="2"/>
        <v>1.24</v>
      </c>
      <c r="G30" s="28">
        <v>1.24</v>
      </c>
      <c r="H30" s="17">
        <f t="shared" si="3"/>
        <v>0</v>
      </c>
      <c r="I30" s="17"/>
      <c r="J30" s="17">
        <v>1.24</v>
      </c>
      <c r="K30" s="27">
        <f>[1]KT2030!G29</f>
        <v>1.24</v>
      </c>
      <c r="L30" s="27">
        <f>[1]KT2030!H29</f>
        <v>0</v>
      </c>
      <c r="M30" s="27">
        <f>[1]KT2030!I29</f>
        <v>0</v>
      </c>
      <c r="N30" s="27">
        <f>[1]KT2030!J29</f>
        <v>0</v>
      </c>
      <c r="O30" s="27">
        <f>[1]KT2030!K29</f>
        <v>0</v>
      </c>
      <c r="P30" s="27">
        <f>[1]KT2030!L29</f>
        <v>0</v>
      </c>
      <c r="Q30" s="27">
        <f>[1]KT2030!M29</f>
        <v>0</v>
      </c>
      <c r="R30" s="27">
        <f>[1]KT2030!N29</f>
        <v>0</v>
      </c>
      <c r="S30" s="27">
        <f>[1]KT2030!O29</f>
        <v>0</v>
      </c>
      <c r="T30" s="27">
        <f>[1]KT2030!P29</f>
        <v>0</v>
      </c>
      <c r="U30" s="27">
        <f>[1]KT2030!Q29</f>
        <v>0</v>
      </c>
      <c r="V30" s="27">
        <f>[1]KT2030!R29</f>
        <v>0</v>
      </c>
      <c r="W30" s="27">
        <f>[1]KT2030!S29</f>
        <v>0</v>
      </c>
      <c r="X30" s="27">
        <f>[1]KT2030!T29</f>
        <v>0</v>
      </c>
      <c r="Y30" s="27">
        <f>[1]KT2030!U29</f>
        <v>0</v>
      </c>
      <c r="Z30" s="27">
        <f>[1]KT2030!V29</f>
        <v>0</v>
      </c>
      <c r="AA30" s="27">
        <f>[1]KT2030!W29</f>
        <v>0</v>
      </c>
      <c r="AB30" s="27">
        <f>[1]KT2030!X29</f>
        <v>0</v>
      </c>
      <c r="AC30" s="27">
        <f>[1]KT2030!Y29</f>
        <v>0</v>
      </c>
      <c r="AD30" s="27">
        <f>[1]KT2030!Z29</f>
        <v>0</v>
      </c>
      <c r="AE30" s="27">
        <f>[1]KT2030!AA29</f>
        <v>0</v>
      </c>
      <c r="AF30" s="27">
        <f>[1]KT2030!AB29</f>
        <v>0</v>
      </c>
      <c r="AG30" s="27">
        <f>[1]KT2030!AC29</f>
        <v>0</v>
      </c>
      <c r="AH30" s="27">
        <f>[1]KT2030!AD29</f>
        <v>0</v>
      </c>
    </row>
    <row r="31" spans="1:34" ht="18.75" customHeight="1">
      <c r="A31" s="30" t="s">
        <v>75</v>
      </c>
      <c r="B31" s="31" t="s">
        <v>16</v>
      </c>
      <c r="C31" s="30" t="s">
        <v>76</v>
      </c>
      <c r="D31" s="25">
        <v>10.53</v>
      </c>
      <c r="E31" s="26">
        <f t="shared" si="1"/>
        <v>0</v>
      </c>
      <c r="F31" s="27">
        <f t="shared" si="2"/>
        <v>10.530000000000001</v>
      </c>
      <c r="G31" s="28">
        <v>10.530000000000001</v>
      </c>
      <c r="H31" s="17">
        <f t="shared" si="3"/>
        <v>0</v>
      </c>
      <c r="I31" s="17" t="s">
        <v>197</v>
      </c>
      <c r="J31" s="17">
        <v>5.79</v>
      </c>
      <c r="K31" s="27">
        <f>[1]KT2030!G30</f>
        <v>1.83</v>
      </c>
      <c r="L31" s="27">
        <f>[1]KT2030!H30</f>
        <v>0.16</v>
      </c>
      <c r="M31" s="27">
        <f>[1]KT2030!I30</f>
        <v>3.7600000000000002</v>
      </c>
      <c r="N31" s="27">
        <f>[1]KT2030!J30</f>
        <v>0.19</v>
      </c>
      <c r="O31" s="27">
        <f>[1]KT2030!K30</f>
        <v>0.2</v>
      </c>
      <c r="P31" s="27">
        <f>[1]KT2030!L30</f>
        <v>0.36</v>
      </c>
      <c r="Q31" s="27">
        <f>[1]KT2030!M30</f>
        <v>0.14000000000000001</v>
      </c>
      <c r="R31" s="27">
        <f>[1]KT2030!N30</f>
        <v>0.28000000000000003</v>
      </c>
      <c r="S31" s="27">
        <f>[1]KT2030!O30</f>
        <v>0.14000000000000001</v>
      </c>
      <c r="T31" s="27">
        <f>[1]KT2030!P30</f>
        <v>0.24</v>
      </c>
      <c r="U31" s="27">
        <f>[1]KT2030!Q30</f>
        <v>0.12</v>
      </c>
      <c r="V31" s="27">
        <f>[1]KT2030!R30</f>
        <v>0.24000000000000002</v>
      </c>
      <c r="W31" s="27">
        <f>[1]KT2030!S30</f>
        <v>0.31000000000000005</v>
      </c>
      <c r="X31" s="27">
        <f>[1]KT2030!T30</f>
        <v>0.33</v>
      </c>
      <c r="Y31" s="27">
        <f>[1]KT2030!U30</f>
        <v>9.9999999999999992E-2</v>
      </c>
      <c r="Z31" s="27">
        <f>[1]KT2030!V30</f>
        <v>0.42</v>
      </c>
      <c r="AA31" s="27">
        <f>[1]KT2030!W30</f>
        <v>0.17</v>
      </c>
      <c r="AB31" s="27">
        <f>[1]KT2030!X30</f>
        <v>0.30000000000000004</v>
      </c>
      <c r="AC31" s="27">
        <f>[1]KT2030!Y30</f>
        <v>0.44000000000000006</v>
      </c>
      <c r="AD31" s="27">
        <f>[1]KT2030!Z30</f>
        <v>0.24</v>
      </c>
      <c r="AE31" s="27">
        <f>[1]KT2030!AA30</f>
        <v>0.25</v>
      </c>
      <c r="AF31" s="27">
        <f>[1]KT2030!AB30</f>
        <v>0.16999999999999998</v>
      </c>
      <c r="AG31" s="27">
        <f>[1]KT2030!AC30</f>
        <v>0.14000000000000001</v>
      </c>
      <c r="AH31" s="27">
        <f>[1]KT2030!AD30</f>
        <v>0</v>
      </c>
    </row>
    <row r="32" spans="1:34" ht="18.75" customHeight="1">
      <c r="A32" s="30" t="s">
        <v>77</v>
      </c>
      <c r="B32" s="31" t="s">
        <v>78</v>
      </c>
      <c r="C32" s="30" t="s">
        <v>79</v>
      </c>
      <c r="D32" s="25">
        <v>96.77</v>
      </c>
      <c r="E32" s="26">
        <f t="shared" si="1"/>
        <v>0</v>
      </c>
      <c r="F32" s="27">
        <f t="shared" si="2"/>
        <v>96.77</v>
      </c>
      <c r="G32" s="28">
        <v>96.770000000000024</v>
      </c>
      <c r="H32" s="17">
        <f t="shared" si="3"/>
        <v>0</v>
      </c>
      <c r="I32" s="17" t="s">
        <v>197</v>
      </c>
      <c r="J32" s="17">
        <v>21.82</v>
      </c>
      <c r="K32" s="27">
        <f>[1]KT2030!G31</f>
        <v>12.16</v>
      </c>
      <c r="L32" s="27">
        <f>[1]KT2030!H31</f>
        <v>1.5899999999999999</v>
      </c>
      <c r="M32" s="27">
        <f>[1]KT2030!I31</f>
        <v>2.56</v>
      </c>
      <c r="N32" s="27">
        <f>[1]KT2030!J31</f>
        <v>1.86</v>
      </c>
      <c r="O32" s="27">
        <f>[1]KT2030!K31</f>
        <v>7.1</v>
      </c>
      <c r="P32" s="27">
        <f>[1]KT2030!L31</f>
        <v>2.1599999999999997</v>
      </c>
      <c r="Q32" s="27">
        <f>[1]KT2030!M31</f>
        <v>2.25</v>
      </c>
      <c r="R32" s="27">
        <f>[1]KT2030!N31</f>
        <v>2.0999999999999996</v>
      </c>
      <c r="S32" s="27">
        <f>[1]KT2030!O31</f>
        <v>5.1300000000000008</v>
      </c>
      <c r="T32" s="27">
        <f>[1]KT2030!P31</f>
        <v>1.6800000000000002</v>
      </c>
      <c r="U32" s="27">
        <f>[1]KT2030!Q31</f>
        <v>1.99</v>
      </c>
      <c r="V32" s="27">
        <f>[1]KT2030!R31</f>
        <v>20.69</v>
      </c>
      <c r="W32" s="27">
        <f>[1]KT2030!S31</f>
        <v>1.81</v>
      </c>
      <c r="X32" s="27">
        <f>[1]KT2030!T31</f>
        <v>2.17</v>
      </c>
      <c r="Y32" s="27">
        <f>[1]KT2030!U31</f>
        <v>2.4899999999999998</v>
      </c>
      <c r="Z32" s="27">
        <f>[1]KT2030!V31</f>
        <v>5.09</v>
      </c>
      <c r="AA32" s="27">
        <f>[1]KT2030!W31</f>
        <v>1.03</v>
      </c>
      <c r="AB32" s="27">
        <f>[1]KT2030!X31</f>
        <v>4.68</v>
      </c>
      <c r="AC32" s="27">
        <f>[1]KT2030!Y31</f>
        <v>6.2799999999999994</v>
      </c>
      <c r="AD32" s="27">
        <f>[1]KT2030!Z31</f>
        <v>3.6100000000000003</v>
      </c>
      <c r="AE32" s="27">
        <f>[1]KT2030!AA31</f>
        <v>1.1100000000000001</v>
      </c>
      <c r="AF32" s="27">
        <f>[1]KT2030!AB31</f>
        <v>2.6199999999999997</v>
      </c>
      <c r="AG32" s="27">
        <f>[1]KT2030!AC31</f>
        <v>4.6099999999999994</v>
      </c>
      <c r="AH32" s="27">
        <f>[1]KT2030!AD31</f>
        <v>0</v>
      </c>
    </row>
    <row r="33" spans="1:34" ht="18.75" customHeight="1">
      <c r="A33" s="30" t="s">
        <v>80</v>
      </c>
      <c r="B33" s="31" t="s">
        <v>81</v>
      </c>
      <c r="C33" s="30" t="s">
        <v>82</v>
      </c>
      <c r="D33" s="25">
        <v>143.6</v>
      </c>
      <c r="E33" s="26">
        <f t="shared" si="1"/>
        <v>0</v>
      </c>
      <c r="F33" s="27">
        <f t="shared" si="2"/>
        <v>143.59999999999994</v>
      </c>
      <c r="G33" s="28">
        <v>143.59999999999994</v>
      </c>
      <c r="H33" s="17">
        <f t="shared" si="3"/>
        <v>0</v>
      </c>
      <c r="I33" s="17"/>
      <c r="J33" s="17">
        <v>102.93999999999998</v>
      </c>
      <c r="K33" s="27">
        <f>[1]KT2030!G32</f>
        <v>11.009999999999998</v>
      </c>
      <c r="L33" s="27">
        <f>[1]KT2030!H32</f>
        <v>0.79</v>
      </c>
      <c r="M33" s="27">
        <f>[1]KT2030!I32</f>
        <v>1.43</v>
      </c>
      <c r="N33" s="27">
        <f>[1]KT2030!J32</f>
        <v>2.5499999999999998</v>
      </c>
      <c r="O33" s="27">
        <f>[1]KT2030!K32</f>
        <v>90.499999999999986</v>
      </c>
      <c r="P33" s="27">
        <f>[1]KT2030!L32</f>
        <v>0.72</v>
      </c>
      <c r="Q33" s="27">
        <f>[1]KT2030!M32</f>
        <v>1.2799999999999998</v>
      </c>
      <c r="R33" s="27">
        <f>[1]KT2030!N32</f>
        <v>0.64</v>
      </c>
      <c r="S33" s="27">
        <f>[1]KT2030!O32</f>
        <v>2.71</v>
      </c>
      <c r="T33" s="27">
        <f>[1]KT2030!P32</f>
        <v>1.27</v>
      </c>
      <c r="U33" s="27">
        <f>[1]KT2030!Q32</f>
        <v>0.82</v>
      </c>
      <c r="V33" s="27">
        <f>[1]KT2030!R32</f>
        <v>0.5</v>
      </c>
      <c r="W33" s="27">
        <f>[1]KT2030!S32</f>
        <v>7.08</v>
      </c>
      <c r="X33" s="27">
        <f>[1]KT2030!T32</f>
        <v>2.5999999999999996</v>
      </c>
      <c r="Y33" s="27">
        <f>[1]KT2030!U32</f>
        <v>2.92</v>
      </c>
      <c r="Z33" s="27">
        <f>[1]KT2030!V32</f>
        <v>1.92</v>
      </c>
      <c r="AA33" s="27">
        <f>[1]KT2030!W32</f>
        <v>2.98</v>
      </c>
      <c r="AB33" s="27">
        <f>[1]KT2030!X32</f>
        <v>3.94</v>
      </c>
      <c r="AC33" s="27">
        <f>[1]KT2030!Y32</f>
        <v>2.31</v>
      </c>
      <c r="AD33" s="27">
        <f>[1]KT2030!Z32</f>
        <v>2.2000000000000002</v>
      </c>
      <c r="AE33" s="27">
        <f>[1]KT2030!AA32</f>
        <v>0.66</v>
      </c>
      <c r="AF33" s="27">
        <f>[1]KT2030!AB32</f>
        <v>1.08</v>
      </c>
      <c r="AG33" s="27">
        <f>[1]KT2030!AC32</f>
        <v>1.69</v>
      </c>
      <c r="AH33" s="27">
        <f>[1]KT2030!AD32</f>
        <v>0</v>
      </c>
    </row>
    <row r="34" spans="1:34" ht="18.75" customHeight="1">
      <c r="A34" s="30" t="s">
        <v>83</v>
      </c>
      <c r="B34" s="31" t="s">
        <v>178</v>
      </c>
      <c r="C34" s="30" t="s">
        <v>84</v>
      </c>
      <c r="D34" s="25" t="s">
        <v>160</v>
      </c>
      <c r="E34" s="26" t="s">
        <v>160</v>
      </c>
      <c r="F34" s="27">
        <f t="shared" si="2"/>
        <v>0</v>
      </c>
      <c r="G34" s="28">
        <v>0</v>
      </c>
      <c r="H34" s="17">
        <f t="shared" si="3"/>
        <v>0</v>
      </c>
      <c r="I34" s="17"/>
      <c r="J34" s="17">
        <v>0</v>
      </c>
      <c r="K34" s="27">
        <f>[1]KT2030!G33</f>
        <v>0</v>
      </c>
      <c r="L34" s="27">
        <f>[1]KT2030!H33</f>
        <v>0</v>
      </c>
      <c r="M34" s="27">
        <f>[1]KT2030!I33</f>
        <v>0</v>
      </c>
      <c r="N34" s="27">
        <f>[1]KT2030!J33</f>
        <v>0</v>
      </c>
      <c r="O34" s="27">
        <f>[1]KT2030!K33</f>
        <v>0</v>
      </c>
      <c r="P34" s="27">
        <f>[1]KT2030!L33</f>
        <v>0</v>
      </c>
      <c r="Q34" s="27">
        <f>[1]KT2030!M33</f>
        <v>0</v>
      </c>
      <c r="R34" s="27">
        <f>[1]KT2030!N33</f>
        <v>0</v>
      </c>
      <c r="S34" s="27">
        <f>[1]KT2030!O33</f>
        <v>0</v>
      </c>
      <c r="T34" s="27">
        <f>[1]KT2030!P33</f>
        <v>0</v>
      </c>
      <c r="U34" s="27">
        <f>[1]KT2030!Q33</f>
        <v>0</v>
      </c>
      <c r="V34" s="27">
        <f>[1]KT2030!R33</f>
        <v>0</v>
      </c>
      <c r="W34" s="27">
        <f>[1]KT2030!S33</f>
        <v>0</v>
      </c>
      <c r="X34" s="27">
        <f>[1]KT2030!T33</f>
        <v>0</v>
      </c>
      <c r="Y34" s="27">
        <f>[1]KT2030!U33</f>
        <v>0</v>
      </c>
      <c r="Z34" s="27">
        <f>[1]KT2030!V33</f>
        <v>0</v>
      </c>
      <c r="AA34" s="27">
        <f>[1]KT2030!W33</f>
        <v>0</v>
      </c>
      <c r="AB34" s="27">
        <f>[1]KT2030!X33</f>
        <v>0</v>
      </c>
      <c r="AC34" s="27">
        <f>[1]KT2030!Y33</f>
        <v>0</v>
      </c>
      <c r="AD34" s="27">
        <f>[1]KT2030!Z33</f>
        <v>0</v>
      </c>
      <c r="AE34" s="27">
        <f>[1]KT2030!AA33</f>
        <v>0</v>
      </c>
      <c r="AF34" s="27">
        <f>[1]KT2030!AB33</f>
        <v>0</v>
      </c>
      <c r="AG34" s="27">
        <f>[1]KT2030!AC33</f>
        <v>0</v>
      </c>
      <c r="AH34" s="27">
        <f>[1]KT2030!AD33</f>
        <v>0</v>
      </c>
    </row>
    <row r="35" spans="1:34" ht="18.75" customHeight="1">
      <c r="A35" s="30" t="s">
        <v>85</v>
      </c>
      <c r="B35" s="31" t="s">
        <v>86</v>
      </c>
      <c r="C35" s="30" t="s">
        <v>87</v>
      </c>
      <c r="D35" s="25" t="s">
        <v>160</v>
      </c>
      <c r="E35" s="26" t="s">
        <v>160</v>
      </c>
      <c r="F35" s="27">
        <f t="shared" si="2"/>
        <v>0</v>
      </c>
      <c r="G35" s="28" t="s">
        <v>160</v>
      </c>
      <c r="H35" s="17"/>
      <c r="I35" s="17"/>
      <c r="J35" s="17">
        <v>0</v>
      </c>
      <c r="K35" s="27">
        <f>[1]KT2030!G34</f>
        <v>0</v>
      </c>
      <c r="L35" s="27">
        <f>[1]KT2030!H34</f>
        <v>0</v>
      </c>
      <c r="M35" s="27">
        <f>[1]KT2030!I34</f>
        <v>0</v>
      </c>
      <c r="N35" s="27">
        <f>[1]KT2030!J34</f>
        <v>0</v>
      </c>
      <c r="O35" s="27">
        <f>[1]KT2030!K34</f>
        <v>0</v>
      </c>
      <c r="P35" s="27">
        <f>[1]KT2030!L34</f>
        <v>0</v>
      </c>
      <c r="Q35" s="27">
        <f>[1]KT2030!M34</f>
        <v>0</v>
      </c>
      <c r="R35" s="27">
        <f>[1]KT2030!N34</f>
        <v>0</v>
      </c>
      <c r="S35" s="27">
        <f>[1]KT2030!O34</f>
        <v>0</v>
      </c>
      <c r="T35" s="27">
        <f>[1]KT2030!P34</f>
        <v>0</v>
      </c>
      <c r="U35" s="27">
        <f>[1]KT2030!Q34</f>
        <v>0</v>
      </c>
      <c r="V35" s="27">
        <f>[1]KT2030!R34</f>
        <v>0</v>
      </c>
      <c r="W35" s="27">
        <f>[1]KT2030!S34</f>
        <v>0</v>
      </c>
      <c r="X35" s="27">
        <f>[1]KT2030!T34</f>
        <v>0</v>
      </c>
      <c r="Y35" s="27">
        <f>[1]KT2030!U34</f>
        <v>0</v>
      </c>
      <c r="Z35" s="27">
        <f>[1]KT2030!V34</f>
        <v>0</v>
      </c>
      <c r="AA35" s="27">
        <f>[1]KT2030!W34</f>
        <v>0</v>
      </c>
      <c r="AB35" s="27">
        <f>[1]KT2030!X34</f>
        <v>0</v>
      </c>
      <c r="AC35" s="27">
        <f>[1]KT2030!Y34</f>
        <v>0</v>
      </c>
      <c r="AD35" s="27">
        <f>[1]KT2030!Z34</f>
        <v>0</v>
      </c>
      <c r="AE35" s="27">
        <f>[1]KT2030!AA34</f>
        <v>0</v>
      </c>
      <c r="AF35" s="27">
        <f>[1]KT2030!AB34</f>
        <v>0</v>
      </c>
      <c r="AG35" s="27">
        <f>[1]KT2030!AC34</f>
        <v>0</v>
      </c>
      <c r="AH35" s="27">
        <f>[1]KT2030!AD34</f>
        <v>0</v>
      </c>
    </row>
    <row r="36" spans="1:34" ht="18.75" customHeight="1">
      <c r="A36" s="30" t="s">
        <v>88</v>
      </c>
      <c r="B36" s="31" t="s">
        <v>179</v>
      </c>
      <c r="C36" s="30" t="s">
        <v>89</v>
      </c>
      <c r="D36" s="25" t="s">
        <v>160</v>
      </c>
      <c r="E36" s="26" t="s">
        <v>160</v>
      </c>
      <c r="F36" s="27">
        <f t="shared" si="2"/>
        <v>0</v>
      </c>
      <c r="G36" s="28" t="s">
        <v>160</v>
      </c>
      <c r="H36" s="17"/>
      <c r="I36" s="17"/>
      <c r="J36" s="17">
        <v>0</v>
      </c>
      <c r="K36" s="27">
        <f>[1]KT2030!G35</f>
        <v>0</v>
      </c>
      <c r="L36" s="27">
        <f>[1]KT2030!H35</f>
        <v>0</v>
      </c>
      <c r="M36" s="27">
        <f>[1]KT2030!I35</f>
        <v>0</v>
      </c>
      <c r="N36" s="27">
        <f>[1]KT2030!J35</f>
        <v>0</v>
      </c>
      <c r="O36" s="27">
        <f>[1]KT2030!K35</f>
        <v>0</v>
      </c>
      <c r="P36" s="27">
        <f>[1]KT2030!L35</f>
        <v>0</v>
      </c>
      <c r="Q36" s="27">
        <f>[1]KT2030!M35</f>
        <v>0</v>
      </c>
      <c r="R36" s="27">
        <f>[1]KT2030!N35</f>
        <v>0</v>
      </c>
      <c r="S36" s="27">
        <f>[1]KT2030!O35</f>
        <v>0</v>
      </c>
      <c r="T36" s="27">
        <f>[1]KT2030!P35</f>
        <v>0</v>
      </c>
      <c r="U36" s="27">
        <f>[1]KT2030!Q35</f>
        <v>0</v>
      </c>
      <c r="V36" s="27">
        <f>[1]KT2030!R35</f>
        <v>0</v>
      </c>
      <c r="W36" s="27">
        <f>[1]KT2030!S35</f>
        <v>0</v>
      </c>
      <c r="X36" s="27">
        <f>[1]KT2030!T35</f>
        <v>0</v>
      </c>
      <c r="Y36" s="27">
        <f>[1]KT2030!U35</f>
        <v>0</v>
      </c>
      <c r="Z36" s="27">
        <f>[1]KT2030!V35</f>
        <v>0</v>
      </c>
      <c r="AA36" s="27">
        <f>[1]KT2030!W35</f>
        <v>0</v>
      </c>
      <c r="AB36" s="27">
        <f>[1]KT2030!X35</f>
        <v>0</v>
      </c>
      <c r="AC36" s="27">
        <f>[1]KT2030!Y35</f>
        <v>0</v>
      </c>
      <c r="AD36" s="27">
        <f>[1]KT2030!Z35</f>
        <v>0</v>
      </c>
      <c r="AE36" s="27">
        <f>[1]KT2030!AA35</f>
        <v>0</v>
      </c>
      <c r="AF36" s="27">
        <f>[1]KT2030!AB35</f>
        <v>0</v>
      </c>
      <c r="AG36" s="27">
        <f>[1]KT2030!AC35</f>
        <v>0</v>
      </c>
      <c r="AH36" s="27">
        <f>[1]KT2030!AD35</f>
        <v>0</v>
      </c>
    </row>
    <row r="37" spans="1:34" ht="18.75" customHeight="1">
      <c r="A37" s="30" t="s">
        <v>90</v>
      </c>
      <c r="B37" s="31" t="s">
        <v>91</v>
      </c>
      <c r="C37" s="30" t="s">
        <v>92</v>
      </c>
      <c r="D37" s="25">
        <v>0</v>
      </c>
      <c r="E37" s="26">
        <f t="shared" si="1"/>
        <v>0</v>
      </c>
      <c r="F37" s="26">
        <f t="shared" si="2"/>
        <v>0</v>
      </c>
      <c r="G37" s="26">
        <v>0</v>
      </c>
      <c r="H37" s="17">
        <f t="shared" si="3"/>
        <v>0</v>
      </c>
      <c r="I37" s="17"/>
      <c r="J37" s="17">
        <v>0</v>
      </c>
      <c r="K37" s="27">
        <f>[1]KT2030!G36</f>
        <v>0</v>
      </c>
      <c r="L37" s="27">
        <f>[1]KT2030!H36</f>
        <v>0</v>
      </c>
      <c r="M37" s="27">
        <f>[1]KT2030!I36</f>
        <v>0</v>
      </c>
      <c r="N37" s="27">
        <f>[1]KT2030!J36</f>
        <v>0</v>
      </c>
      <c r="O37" s="27">
        <f>[1]KT2030!K36</f>
        <v>0</v>
      </c>
      <c r="P37" s="27">
        <f>[1]KT2030!L36</f>
        <v>0</v>
      </c>
      <c r="Q37" s="27">
        <f>[1]KT2030!M36</f>
        <v>0</v>
      </c>
      <c r="R37" s="27">
        <f>[1]KT2030!N36</f>
        <v>0</v>
      </c>
      <c r="S37" s="27">
        <f>[1]KT2030!O36</f>
        <v>0</v>
      </c>
      <c r="T37" s="27">
        <f>[1]KT2030!P36</f>
        <v>0</v>
      </c>
      <c r="U37" s="27">
        <f>[1]KT2030!Q36</f>
        <v>0</v>
      </c>
      <c r="V37" s="27">
        <f>[1]KT2030!R36</f>
        <v>0</v>
      </c>
      <c r="W37" s="27">
        <f>[1]KT2030!S36</f>
        <v>0</v>
      </c>
      <c r="X37" s="27">
        <f>[1]KT2030!T36</f>
        <v>0</v>
      </c>
      <c r="Y37" s="27">
        <f>[1]KT2030!U36</f>
        <v>0</v>
      </c>
      <c r="Z37" s="27">
        <f>[1]KT2030!V36</f>
        <v>0</v>
      </c>
      <c r="AA37" s="27">
        <f>[1]KT2030!W36</f>
        <v>0</v>
      </c>
      <c r="AB37" s="27">
        <f>[1]KT2030!X36</f>
        <v>0</v>
      </c>
      <c r="AC37" s="27">
        <f>[1]KT2030!Y36</f>
        <v>0</v>
      </c>
      <c r="AD37" s="27">
        <f>[1]KT2030!Z36</f>
        <v>0</v>
      </c>
      <c r="AE37" s="27">
        <f>[1]KT2030!AA36</f>
        <v>0</v>
      </c>
      <c r="AF37" s="27">
        <f>[1]KT2030!AB36</f>
        <v>0</v>
      </c>
      <c r="AG37" s="27">
        <f>[1]KT2030!AC36</f>
        <v>0</v>
      </c>
      <c r="AH37" s="27">
        <f>[1]KT2030!AD36</f>
        <v>0</v>
      </c>
    </row>
    <row r="38" spans="1:34" ht="18.75" customHeight="1">
      <c r="A38" s="30" t="s">
        <v>93</v>
      </c>
      <c r="B38" s="31" t="s">
        <v>94</v>
      </c>
      <c r="C38" s="30" t="s">
        <v>95</v>
      </c>
      <c r="D38" s="25" t="s">
        <v>160</v>
      </c>
      <c r="E38" s="26" t="s">
        <v>160</v>
      </c>
      <c r="F38" s="27">
        <f t="shared" si="2"/>
        <v>7.0000000000000007E-2</v>
      </c>
      <c r="G38" s="28">
        <v>7.0000000000000007E-2</v>
      </c>
      <c r="H38" s="17">
        <f t="shared" si="3"/>
        <v>0</v>
      </c>
      <c r="I38" s="17"/>
      <c r="J38" s="17">
        <v>7.0000000000000007E-2</v>
      </c>
      <c r="K38" s="27">
        <f>[1]KT2030!G37</f>
        <v>7.0000000000000007E-2</v>
      </c>
      <c r="L38" s="27">
        <f>[1]KT2030!H37</f>
        <v>0</v>
      </c>
      <c r="M38" s="27">
        <f>[1]KT2030!I37</f>
        <v>0</v>
      </c>
      <c r="N38" s="27">
        <f>[1]KT2030!J37</f>
        <v>0</v>
      </c>
      <c r="O38" s="27">
        <f>[1]KT2030!K37</f>
        <v>0</v>
      </c>
      <c r="P38" s="27">
        <f>[1]KT2030!L37</f>
        <v>0</v>
      </c>
      <c r="Q38" s="27">
        <f>[1]KT2030!M37</f>
        <v>0</v>
      </c>
      <c r="R38" s="27">
        <f>[1]KT2030!N37</f>
        <v>0</v>
      </c>
      <c r="S38" s="27">
        <f>[1]KT2030!O37</f>
        <v>0</v>
      </c>
      <c r="T38" s="27">
        <f>[1]KT2030!P37</f>
        <v>0</v>
      </c>
      <c r="U38" s="27">
        <f>[1]KT2030!Q37</f>
        <v>0</v>
      </c>
      <c r="V38" s="27">
        <f>[1]KT2030!R37</f>
        <v>0</v>
      </c>
      <c r="W38" s="27">
        <f>[1]KT2030!S37</f>
        <v>0</v>
      </c>
      <c r="X38" s="27">
        <f>[1]KT2030!T37</f>
        <v>0</v>
      </c>
      <c r="Y38" s="27">
        <f>[1]KT2030!U37</f>
        <v>0</v>
      </c>
      <c r="Z38" s="27">
        <f>[1]KT2030!V37</f>
        <v>0</v>
      </c>
      <c r="AA38" s="27">
        <f>[1]KT2030!W37</f>
        <v>0</v>
      </c>
      <c r="AB38" s="27">
        <f>[1]KT2030!X37</f>
        <v>0</v>
      </c>
      <c r="AC38" s="27">
        <f>[1]KT2030!Y37</f>
        <v>0</v>
      </c>
      <c r="AD38" s="27">
        <f>[1]KT2030!Z37</f>
        <v>0</v>
      </c>
      <c r="AE38" s="27">
        <f>[1]KT2030!AA37</f>
        <v>0</v>
      </c>
      <c r="AF38" s="27">
        <f>[1]KT2030!AB37</f>
        <v>0</v>
      </c>
      <c r="AG38" s="27">
        <f>[1]KT2030!AC37</f>
        <v>0</v>
      </c>
      <c r="AH38" s="27">
        <f>[1]KT2030!AD37</f>
        <v>0</v>
      </c>
    </row>
    <row r="39" spans="1:34" ht="18.75" customHeight="1">
      <c r="A39" s="23" t="s">
        <v>19</v>
      </c>
      <c r="B39" s="24" t="s">
        <v>180</v>
      </c>
      <c r="C39" s="23" t="s">
        <v>96</v>
      </c>
      <c r="D39" s="25" t="s">
        <v>160</v>
      </c>
      <c r="E39" s="26" t="s">
        <v>160</v>
      </c>
      <c r="F39" s="27">
        <f t="shared" si="2"/>
        <v>3018.3069999999989</v>
      </c>
      <c r="G39" s="28">
        <v>2950.6</v>
      </c>
      <c r="H39" s="17">
        <f t="shared" si="3"/>
        <v>67.70699999999897</v>
      </c>
      <c r="I39" s="17"/>
      <c r="J39" s="17">
        <v>637.53300000000002</v>
      </c>
      <c r="K39" s="27">
        <f>[1]KT2030!G38</f>
        <v>22.993000000000002</v>
      </c>
      <c r="L39" s="27">
        <f>[1]KT2030!H38</f>
        <v>197.88000000000002</v>
      </c>
      <c r="M39" s="27">
        <f>[1]KT2030!I38</f>
        <v>177.44</v>
      </c>
      <c r="N39" s="27">
        <f>[1]KT2030!J38</f>
        <v>92.33</v>
      </c>
      <c r="O39" s="27">
        <f>[1]KT2030!K38</f>
        <v>437.1</v>
      </c>
      <c r="P39" s="27">
        <f>[1]KT2030!L38</f>
        <v>0</v>
      </c>
      <c r="Q39" s="27">
        <f>[1]KT2030!M38</f>
        <v>229.44</v>
      </c>
      <c r="R39" s="27">
        <f>[1]KT2030!N38</f>
        <v>280.67999999999995</v>
      </c>
      <c r="S39" s="27">
        <f>[1]KT2030!O38</f>
        <v>624.42999999999995</v>
      </c>
      <c r="T39" s="27">
        <f>[1]KT2030!P38</f>
        <v>23.110000000000003</v>
      </c>
      <c r="U39" s="27">
        <f>[1]KT2030!Q38</f>
        <v>2.33</v>
      </c>
      <c r="V39" s="27">
        <f>[1]KT2030!R38</f>
        <v>226.14</v>
      </c>
      <c r="W39" s="27">
        <f>[1]KT2030!S38</f>
        <v>19.849999999999998</v>
      </c>
      <c r="X39" s="27">
        <f>[1]KT2030!T38</f>
        <v>11.69</v>
      </c>
      <c r="Y39" s="27">
        <f>[1]KT2030!U38</f>
        <v>1.4</v>
      </c>
      <c r="Z39" s="27">
        <f>[1]KT2030!V38</f>
        <v>559.3900000000001</v>
      </c>
      <c r="AA39" s="27">
        <f>[1]KT2030!W38</f>
        <v>13.200000000000001</v>
      </c>
      <c r="AB39" s="27">
        <f>[1]KT2030!X38</f>
        <v>0.43000000000000005</v>
      </c>
      <c r="AC39" s="27">
        <f>[1]KT2030!Y38</f>
        <v>1.054</v>
      </c>
      <c r="AD39" s="27">
        <f>[1]KT2030!Z38</f>
        <v>15.41</v>
      </c>
      <c r="AE39" s="27">
        <f>[1]KT2030!AA38</f>
        <v>3.9699999999999998</v>
      </c>
      <c r="AF39" s="27">
        <f>[1]KT2030!AB38</f>
        <v>15.77</v>
      </c>
      <c r="AG39" s="27">
        <f>[1]KT2030!AC38</f>
        <v>62.27</v>
      </c>
      <c r="AH39" s="27">
        <f>[1]KT2030!AD38</f>
        <v>0</v>
      </c>
    </row>
    <row r="40" spans="1:34" ht="18.75" customHeight="1">
      <c r="A40" s="30" t="s">
        <v>97</v>
      </c>
      <c r="B40" s="31" t="s">
        <v>8</v>
      </c>
      <c r="C40" s="30" t="s">
        <v>98</v>
      </c>
      <c r="D40" s="25">
        <v>1892.76</v>
      </c>
      <c r="E40" s="26">
        <f t="shared" si="1"/>
        <v>0</v>
      </c>
      <c r="F40" s="27">
        <f t="shared" si="2"/>
        <v>1892.7600000000002</v>
      </c>
      <c r="G40" s="28">
        <v>1892.7600000000002</v>
      </c>
      <c r="H40" s="17">
        <f t="shared" si="3"/>
        <v>0</v>
      </c>
      <c r="I40" s="17"/>
      <c r="J40" s="17">
        <v>332.74000000000007</v>
      </c>
      <c r="K40" s="27">
        <f>[1]KT2030!G39</f>
        <v>0</v>
      </c>
      <c r="L40" s="27">
        <f>[1]KT2030!H39</f>
        <v>0</v>
      </c>
      <c r="M40" s="27">
        <f>[1]KT2030!I39</f>
        <v>0</v>
      </c>
      <c r="N40" s="27">
        <f>[1]KT2030!J39</f>
        <v>0</v>
      </c>
      <c r="O40" s="27">
        <f>[1]KT2030!K39</f>
        <v>332.74000000000007</v>
      </c>
      <c r="P40" s="27">
        <f>[1]KT2030!L39</f>
        <v>0</v>
      </c>
      <c r="Q40" s="27">
        <f>[1]KT2030!M39</f>
        <v>223.70000000000002</v>
      </c>
      <c r="R40" s="27">
        <f>[1]KT2030!N39</f>
        <v>175.38</v>
      </c>
      <c r="S40" s="27">
        <f>[1]KT2030!O39</f>
        <v>617.02</v>
      </c>
      <c r="T40" s="27">
        <f>[1]KT2030!P39</f>
        <v>0</v>
      </c>
      <c r="U40" s="27">
        <f>[1]KT2030!Q39</f>
        <v>0</v>
      </c>
      <c r="V40" s="27">
        <f>[1]KT2030!R39</f>
        <v>0</v>
      </c>
      <c r="W40" s="27">
        <f>[1]KT2030!S39</f>
        <v>0</v>
      </c>
      <c r="X40" s="27">
        <f>[1]KT2030!T39</f>
        <v>0</v>
      </c>
      <c r="Y40" s="27">
        <f>[1]KT2030!U39</f>
        <v>0</v>
      </c>
      <c r="Z40" s="27">
        <f>[1]KT2030!V39</f>
        <v>543.92000000000007</v>
      </c>
      <c r="AA40" s="27">
        <f>[1]KT2030!W39</f>
        <v>0</v>
      </c>
      <c r="AB40" s="27">
        <f>[1]KT2030!X39</f>
        <v>0</v>
      </c>
      <c r="AC40" s="27">
        <f>[1]KT2030!Y39</f>
        <v>0</v>
      </c>
      <c r="AD40" s="27">
        <f>[1]KT2030!Z39</f>
        <v>0</v>
      </c>
      <c r="AE40" s="27">
        <f>[1]KT2030!AA39</f>
        <v>0</v>
      </c>
      <c r="AF40" s="27">
        <f>[1]KT2030!AB39</f>
        <v>0</v>
      </c>
      <c r="AG40" s="27">
        <f>[1]KT2030!AC39</f>
        <v>0</v>
      </c>
      <c r="AH40" s="27">
        <f>[1]KT2030!AD39</f>
        <v>0</v>
      </c>
    </row>
    <row r="41" spans="1:34" ht="18.75" customHeight="1">
      <c r="A41" s="30" t="s">
        <v>99</v>
      </c>
      <c r="B41" s="31" t="s">
        <v>32</v>
      </c>
      <c r="C41" s="30" t="s">
        <v>100</v>
      </c>
      <c r="D41" s="25">
        <v>308.56</v>
      </c>
      <c r="E41" s="26">
        <f t="shared" si="1"/>
        <v>0</v>
      </c>
      <c r="F41" s="27">
        <f t="shared" si="2"/>
        <v>308.56</v>
      </c>
      <c r="G41" s="28">
        <v>308.56</v>
      </c>
      <c r="H41" s="17">
        <f t="shared" si="3"/>
        <v>0</v>
      </c>
      <c r="I41" s="17"/>
      <c r="J41" s="17">
        <v>84.54</v>
      </c>
      <c r="K41" s="27">
        <f>[1]KT2030!G40</f>
        <v>0</v>
      </c>
      <c r="L41" s="27">
        <f>[1]KT2030!H40</f>
        <v>50.370000000000005</v>
      </c>
      <c r="M41" s="27">
        <f>[1]KT2030!I40</f>
        <v>0</v>
      </c>
      <c r="N41" s="27">
        <f>[1]KT2030!J40</f>
        <v>0</v>
      </c>
      <c r="O41" s="27">
        <f>[1]KT2030!K40</f>
        <v>84.54</v>
      </c>
      <c r="P41" s="27">
        <f>[1]KT2030!L40</f>
        <v>0</v>
      </c>
      <c r="Q41" s="27">
        <f>[1]KT2030!M40</f>
        <v>0</v>
      </c>
      <c r="R41" s="27">
        <f>[1]KT2030!N40</f>
        <v>104.89999999999999</v>
      </c>
      <c r="S41" s="27">
        <f>[1]KT2030!O40</f>
        <v>0</v>
      </c>
      <c r="T41" s="27">
        <f>[1]KT2030!P40</f>
        <v>0</v>
      </c>
      <c r="U41" s="27">
        <f>[1]KT2030!Q40</f>
        <v>0</v>
      </c>
      <c r="V41" s="27">
        <f>[1]KT2030!R40</f>
        <v>55</v>
      </c>
      <c r="W41" s="27">
        <f>[1]KT2030!S40</f>
        <v>0</v>
      </c>
      <c r="X41" s="27">
        <f>[1]KT2030!T40</f>
        <v>0</v>
      </c>
      <c r="Y41" s="27">
        <f>[1]KT2030!U40</f>
        <v>0</v>
      </c>
      <c r="Z41" s="27">
        <f>[1]KT2030!V40</f>
        <v>13.75</v>
      </c>
      <c r="AA41" s="27">
        <f>[1]KT2030!W40</f>
        <v>0</v>
      </c>
      <c r="AB41" s="27">
        <f>[1]KT2030!X40</f>
        <v>0</v>
      </c>
      <c r="AC41" s="27">
        <f>[1]KT2030!Y40</f>
        <v>0</v>
      </c>
      <c r="AD41" s="27">
        <f>[1]KT2030!Z40</f>
        <v>0</v>
      </c>
      <c r="AE41" s="27">
        <f>[1]KT2030!AA40</f>
        <v>0</v>
      </c>
      <c r="AF41" s="27">
        <f>[1]KT2030!AB40</f>
        <v>0</v>
      </c>
      <c r="AG41" s="27">
        <f>[1]KT2030!AC40</f>
        <v>0</v>
      </c>
      <c r="AH41" s="27">
        <f>[1]KT2030!AD40</f>
        <v>0</v>
      </c>
    </row>
    <row r="42" spans="1:34" ht="18.75" customHeight="1">
      <c r="A42" s="30" t="s">
        <v>101</v>
      </c>
      <c r="B42" s="31" t="s">
        <v>102</v>
      </c>
      <c r="C42" s="30" t="s">
        <v>103</v>
      </c>
      <c r="D42" s="25" t="s">
        <v>160</v>
      </c>
      <c r="E42" s="26" t="s">
        <v>160</v>
      </c>
      <c r="F42" s="27">
        <f t="shared" si="2"/>
        <v>0</v>
      </c>
      <c r="G42" s="28" t="s">
        <v>160</v>
      </c>
      <c r="H42" s="17"/>
      <c r="I42" s="17"/>
      <c r="J42" s="17">
        <v>0</v>
      </c>
      <c r="K42" s="27">
        <f>[1]KT2030!G41</f>
        <v>0</v>
      </c>
      <c r="L42" s="27">
        <f>[1]KT2030!H41</f>
        <v>0</v>
      </c>
      <c r="M42" s="27">
        <f>[1]KT2030!I41</f>
        <v>0</v>
      </c>
      <c r="N42" s="27">
        <f>[1]KT2030!J41</f>
        <v>0</v>
      </c>
      <c r="O42" s="27">
        <f>[1]KT2030!K41</f>
        <v>0</v>
      </c>
      <c r="P42" s="27">
        <f>[1]KT2030!L41</f>
        <v>0</v>
      </c>
      <c r="Q42" s="27">
        <f>[1]KT2030!M41</f>
        <v>0</v>
      </c>
      <c r="R42" s="27">
        <f>[1]KT2030!N41</f>
        <v>0</v>
      </c>
      <c r="S42" s="27">
        <f>[1]KT2030!O41</f>
        <v>0</v>
      </c>
      <c r="T42" s="27">
        <f>[1]KT2030!P41</f>
        <v>0</v>
      </c>
      <c r="U42" s="27">
        <f>[1]KT2030!Q41</f>
        <v>0</v>
      </c>
      <c r="V42" s="27">
        <f>[1]KT2030!R41</f>
        <v>0</v>
      </c>
      <c r="W42" s="27">
        <f>[1]KT2030!S41</f>
        <v>0</v>
      </c>
      <c r="X42" s="27">
        <f>[1]KT2030!T41</f>
        <v>0</v>
      </c>
      <c r="Y42" s="27">
        <f>[1]KT2030!U41</f>
        <v>0</v>
      </c>
      <c r="Z42" s="27">
        <f>[1]KT2030!V41</f>
        <v>0</v>
      </c>
      <c r="AA42" s="27">
        <f>[1]KT2030!W41</f>
        <v>0</v>
      </c>
      <c r="AB42" s="27">
        <f>[1]KT2030!X41</f>
        <v>0</v>
      </c>
      <c r="AC42" s="27">
        <f>[1]KT2030!Y41</f>
        <v>0</v>
      </c>
      <c r="AD42" s="27">
        <f>[1]KT2030!Z41</f>
        <v>0</v>
      </c>
      <c r="AE42" s="27">
        <f>[1]KT2030!AA41</f>
        <v>0</v>
      </c>
      <c r="AF42" s="27">
        <f>[1]KT2030!AB41</f>
        <v>0</v>
      </c>
      <c r="AG42" s="27">
        <f>[1]KT2030!AC41</f>
        <v>0</v>
      </c>
      <c r="AH42" s="27">
        <f>[1]KT2030!AD41</f>
        <v>0</v>
      </c>
    </row>
    <row r="43" spans="1:34" ht="18.75" customHeight="1">
      <c r="A43" s="30" t="s">
        <v>104</v>
      </c>
      <c r="B43" s="31" t="s">
        <v>159</v>
      </c>
      <c r="C43" s="30" t="s">
        <v>105</v>
      </c>
      <c r="D43" s="25">
        <v>95</v>
      </c>
      <c r="E43" s="26">
        <f t="shared" si="1"/>
        <v>5.0000000000000284</v>
      </c>
      <c r="F43" s="27">
        <f t="shared" si="2"/>
        <v>100.00000000000003</v>
      </c>
      <c r="G43" s="28">
        <v>95.000000000000014</v>
      </c>
      <c r="H43" s="17">
        <f t="shared" si="3"/>
        <v>5.0000000000000142</v>
      </c>
      <c r="I43" s="17"/>
      <c r="J43" s="17">
        <v>46.339999999999996</v>
      </c>
      <c r="K43" s="27">
        <f>[1]KT2030!G42</f>
        <v>15.3</v>
      </c>
      <c r="L43" s="27">
        <f>[1]KT2030!H42</f>
        <v>2.75</v>
      </c>
      <c r="M43" s="27">
        <f>[1]KT2030!I42</f>
        <v>23.700000000000003</v>
      </c>
      <c r="N43" s="27">
        <f>[1]KT2030!J42</f>
        <v>0.84000000000000008</v>
      </c>
      <c r="O43" s="27">
        <f>[1]KT2030!K42</f>
        <v>7.339999999999999</v>
      </c>
      <c r="P43" s="27">
        <f>[1]KT2030!L42</f>
        <v>0</v>
      </c>
      <c r="Q43" s="27">
        <f>[1]KT2030!M42</f>
        <v>2.7900000000000005</v>
      </c>
      <c r="R43" s="27">
        <f>[1]KT2030!N42</f>
        <v>0.32</v>
      </c>
      <c r="S43" s="27">
        <f>[1]KT2030!O42</f>
        <v>2.91</v>
      </c>
      <c r="T43" s="27">
        <f>[1]KT2030!P42</f>
        <v>23.110000000000003</v>
      </c>
      <c r="U43" s="27">
        <f>[1]KT2030!Q42</f>
        <v>0.03</v>
      </c>
      <c r="V43" s="27">
        <f>[1]KT2030!R42</f>
        <v>5.65</v>
      </c>
      <c r="W43" s="27">
        <f>[1]KT2030!S42</f>
        <v>0.23000000000000004</v>
      </c>
      <c r="X43" s="27">
        <f>[1]KT2030!T42</f>
        <v>0.64</v>
      </c>
      <c r="Y43" s="27">
        <f>[1]KT2030!U42</f>
        <v>0.06</v>
      </c>
      <c r="Z43" s="27">
        <f>[1]KT2030!V42</f>
        <v>1.59</v>
      </c>
      <c r="AA43" s="27">
        <f>[1]KT2030!W42</f>
        <v>0.72</v>
      </c>
      <c r="AB43" s="27">
        <f>[1]KT2030!X42</f>
        <v>0.34</v>
      </c>
      <c r="AC43" s="27">
        <f>[1]KT2030!Y42</f>
        <v>0</v>
      </c>
      <c r="AD43" s="27">
        <f>[1]KT2030!Z42</f>
        <v>0.41</v>
      </c>
      <c r="AE43" s="27">
        <f>[1]KT2030!AA42</f>
        <v>0.01</v>
      </c>
      <c r="AF43" s="27">
        <f>[1]KT2030!AB42</f>
        <v>11.040000000000001</v>
      </c>
      <c r="AG43" s="27">
        <f>[1]KT2030!AC42</f>
        <v>0.22000000000000003</v>
      </c>
      <c r="AH43" s="27">
        <f>[1]KT2030!AD42</f>
        <v>0</v>
      </c>
    </row>
    <row r="44" spans="1:34" ht="18.75" customHeight="1">
      <c r="A44" s="30" t="s">
        <v>106</v>
      </c>
      <c r="B44" s="31" t="s">
        <v>33</v>
      </c>
      <c r="C44" s="30" t="s">
        <v>107</v>
      </c>
      <c r="D44" s="25">
        <v>91.58</v>
      </c>
      <c r="E44" s="33">
        <f t="shared" si="1"/>
        <v>48.717000000000056</v>
      </c>
      <c r="F44" s="27">
        <f t="shared" si="2"/>
        <v>140.29700000000005</v>
      </c>
      <c r="G44" s="28">
        <v>130.54</v>
      </c>
      <c r="H44" s="17">
        <f t="shared" si="3"/>
        <v>9.7570000000000618</v>
      </c>
      <c r="I44" s="17"/>
      <c r="J44" s="17">
        <v>37.012999999999998</v>
      </c>
      <c r="K44" s="27">
        <f>[1]KT2030!G43</f>
        <v>1.8029999999999995</v>
      </c>
      <c r="L44" s="27">
        <f>[1]KT2030!H43</f>
        <v>38.450000000000003</v>
      </c>
      <c r="M44" s="27">
        <f>[1]KT2030!I43</f>
        <v>27.63</v>
      </c>
      <c r="N44" s="27">
        <f>[1]KT2030!J43</f>
        <v>5.4799999999999995</v>
      </c>
      <c r="O44" s="27">
        <f>[1]KT2030!K43</f>
        <v>7.58</v>
      </c>
      <c r="P44" s="27">
        <f>[1]KT2030!L43</f>
        <v>0</v>
      </c>
      <c r="Q44" s="27">
        <f>[1]KT2030!M43</f>
        <v>2.95</v>
      </c>
      <c r="R44" s="27">
        <f>[1]KT2030!N43</f>
        <v>0.03</v>
      </c>
      <c r="S44" s="27">
        <f>[1]KT2030!O43</f>
        <v>3</v>
      </c>
      <c r="T44" s="27">
        <f>[1]KT2030!P43</f>
        <v>0</v>
      </c>
      <c r="U44" s="27">
        <f>[1]KT2030!Q43</f>
        <v>0.8</v>
      </c>
      <c r="V44" s="27">
        <f>[1]KT2030!R43</f>
        <v>30.48</v>
      </c>
      <c r="W44" s="27">
        <f>[1]KT2030!S43</f>
        <v>9.0499999999999989</v>
      </c>
      <c r="X44" s="27">
        <f>[1]KT2030!T43</f>
        <v>3.13</v>
      </c>
      <c r="Y44" s="27">
        <f>[1]KT2030!U43</f>
        <v>0.91999999999999993</v>
      </c>
      <c r="Z44" s="27">
        <f>[1]KT2030!V43</f>
        <v>0.08</v>
      </c>
      <c r="AA44" s="27">
        <f>[1]KT2030!W43</f>
        <v>0.6</v>
      </c>
      <c r="AB44" s="27">
        <f>[1]KT2030!X43</f>
        <v>0.09</v>
      </c>
      <c r="AC44" s="27">
        <f>[1]KT2030!Y43</f>
        <v>0.82399999999999995</v>
      </c>
      <c r="AD44" s="27">
        <f>[1]KT2030!Z43</f>
        <v>0.79999999999999993</v>
      </c>
      <c r="AE44" s="27">
        <f>[1]KT2030!AA43</f>
        <v>3.96</v>
      </c>
      <c r="AF44" s="27">
        <f>[1]KT2030!AB43</f>
        <v>0.12</v>
      </c>
      <c r="AG44" s="27">
        <f>[1]KT2030!AC43</f>
        <v>2.52</v>
      </c>
      <c r="AH44" s="27">
        <f>[1]KT2030!AD43</f>
        <v>0</v>
      </c>
    </row>
    <row r="45" spans="1:34" s="29" customFormat="1" ht="18.75" customHeight="1">
      <c r="A45" s="30" t="s">
        <v>108</v>
      </c>
      <c r="B45" s="31" t="s">
        <v>34</v>
      </c>
      <c r="C45" s="30" t="s">
        <v>109</v>
      </c>
      <c r="D45" s="25">
        <v>523.74</v>
      </c>
      <c r="E45" s="26">
        <f t="shared" si="1"/>
        <v>52.950000000000045</v>
      </c>
      <c r="F45" s="27">
        <f t="shared" si="2"/>
        <v>576.69000000000005</v>
      </c>
      <c r="G45" s="28">
        <v>523.74</v>
      </c>
      <c r="H45" s="17">
        <f t="shared" si="3"/>
        <v>52.950000000000045</v>
      </c>
      <c r="I45" s="17"/>
      <c r="J45" s="17">
        <v>136.9</v>
      </c>
      <c r="K45" s="27">
        <f>[1]KT2030!G44</f>
        <v>5.8900000000000006</v>
      </c>
      <c r="L45" s="27">
        <f>[1]KT2030!H44</f>
        <v>106.31000000000002</v>
      </c>
      <c r="M45" s="27">
        <f>[1]KT2030!I44</f>
        <v>126.10999999999999</v>
      </c>
      <c r="N45" s="27">
        <f>[1]KT2030!J44</f>
        <v>86.01</v>
      </c>
      <c r="O45" s="27">
        <f>[1]KT2030!K44</f>
        <v>4.9000000000000004</v>
      </c>
      <c r="P45" s="27">
        <f>[1]KT2030!L44</f>
        <v>0</v>
      </c>
      <c r="Q45" s="27">
        <f>[1]KT2030!M44</f>
        <v>0</v>
      </c>
      <c r="R45" s="27">
        <f>[1]KT2030!N44</f>
        <v>0.05</v>
      </c>
      <c r="S45" s="27">
        <f>[1]KT2030!O44</f>
        <v>1.5</v>
      </c>
      <c r="T45" s="27">
        <f>[1]KT2030!P44</f>
        <v>0</v>
      </c>
      <c r="U45" s="27">
        <f>[1]KT2030!Q44</f>
        <v>1.5</v>
      </c>
      <c r="V45" s="27">
        <f>[1]KT2030!R44</f>
        <v>135.01</v>
      </c>
      <c r="W45" s="27">
        <f>[1]KT2030!S44</f>
        <v>10.569999999999999</v>
      </c>
      <c r="X45" s="27">
        <f>[1]KT2030!T44</f>
        <v>7.92</v>
      </c>
      <c r="Y45" s="27">
        <f>[1]KT2030!U44</f>
        <v>0.42</v>
      </c>
      <c r="Z45" s="27">
        <f>[1]KT2030!V44</f>
        <v>0.05</v>
      </c>
      <c r="AA45" s="27">
        <f>[1]KT2030!W44</f>
        <v>11.88</v>
      </c>
      <c r="AB45" s="27">
        <f>[1]KT2030!X44</f>
        <v>0</v>
      </c>
      <c r="AC45" s="27">
        <f>[1]KT2030!Y44</f>
        <v>0.23</v>
      </c>
      <c r="AD45" s="27">
        <f>[1]KT2030!Z44</f>
        <v>14.2</v>
      </c>
      <c r="AE45" s="27">
        <f>[1]KT2030!AA44</f>
        <v>0</v>
      </c>
      <c r="AF45" s="27">
        <f>[1]KT2030!AB44</f>
        <v>4.6099999999999994</v>
      </c>
      <c r="AG45" s="27">
        <f>[1]KT2030!AC44</f>
        <v>59.53</v>
      </c>
      <c r="AH45" s="27">
        <f>[1]KT2030!AD44</f>
        <v>0</v>
      </c>
    </row>
    <row r="46" spans="1:34" ht="18.75" customHeight="1">
      <c r="A46" s="23" t="s">
        <v>28</v>
      </c>
      <c r="B46" s="24" t="s">
        <v>181</v>
      </c>
      <c r="C46" s="23" t="s">
        <v>110</v>
      </c>
      <c r="D46" s="25" t="s">
        <v>160</v>
      </c>
      <c r="E46" s="26" t="s">
        <v>160</v>
      </c>
      <c r="F46" s="27">
        <f t="shared" si="2"/>
        <v>2959.9647400000003</v>
      </c>
      <c r="G46" s="28">
        <v>2917.54</v>
      </c>
      <c r="H46" s="17"/>
      <c r="I46" s="17"/>
      <c r="J46" s="17">
        <v>486.06074000000012</v>
      </c>
      <c r="K46" s="27">
        <f>[1]KT2030!G45</f>
        <v>144.89074000000002</v>
      </c>
      <c r="L46" s="27">
        <f>[1]KT2030!H45</f>
        <v>633.9899999999999</v>
      </c>
      <c r="M46" s="27">
        <f>[1]KT2030!I45</f>
        <v>140.02000000000001</v>
      </c>
      <c r="N46" s="27">
        <f>[1]KT2030!J45</f>
        <v>66.609999999999985</v>
      </c>
      <c r="O46" s="27">
        <f>[1]KT2030!K45</f>
        <v>201.15000000000006</v>
      </c>
      <c r="P46" s="27">
        <f>[1]KT2030!L45</f>
        <v>46.78</v>
      </c>
      <c r="Q46" s="27">
        <f>[1]KT2030!M45</f>
        <v>142.19</v>
      </c>
      <c r="R46" s="27">
        <f>[1]KT2030!N45</f>
        <v>152.05000000000001</v>
      </c>
      <c r="S46" s="27">
        <f>[1]KT2030!O45</f>
        <v>190.31000000000003</v>
      </c>
      <c r="T46" s="27">
        <f>[1]KT2030!P45</f>
        <v>151.5</v>
      </c>
      <c r="U46" s="27">
        <f>[1]KT2030!Q45</f>
        <v>82.85</v>
      </c>
      <c r="V46" s="27">
        <f>[1]KT2030!R45</f>
        <v>122.14000000000001</v>
      </c>
      <c r="W46" s="27">
        <f>[1]KT2030!S45</f>
        <v>58.400000000000006</v>
      </c>
      <c r="X46" s="27">
        <f>[1]KT2030!T45</f>
        <v>50.370000000000005</v>
      </c>
      <c r="Y46" s="27">
        <f>[1]KT2030!U45</f>
        <v>79.203999999999994</v>
      </c>
      <c r="Z46" s="27">
        <f>[1]KT2030!V45</f>
        <v>164.68000000000004</v>
      </c>
      <c r="AA46" s="27">
        <f>[1]KT2030!W45</f>
        <v>59.62</v>
      </c>
      <c r="AB46" s="27">
        <f>[1]KT2030!X45</f>
        <v>102.28</v>
      </c>
      <c r="AC46" s="27">
        <f>[1]KT2030!Y45</f>
        <v>145.14000000000001</v>
      </c>
      <c r="AD46" s="27">
        <f>[1]KT2030!Z45</f>
        <v>86.419999999999987</v>
      </c>
      <c r="AE46" s="27">
        <f>[1]KT2030!AA45</f>
        <v>41.36</v>
      </c>
      <c r="AF46" s="27">
        <f>[1]KT2030!AB45</f>
        <v>53.190000000000019</v>
      </c>
      <c r="AG46" s="27">
        <f>[1]KT2030!AC45</f>
        <v>44.819999999999993</v>
      </c>
      <c r="AH46" s="27">
        <f>[1]KT2030!AD45</f>
        <v>0</v>
      </c>
    </row>
    <row r="47" spans="1:34" ht="18.75" customHeight="1">
      <c r="A47" s="30" t="s">
        <v>111</v>
      </c>
      <c r="B47" s="31" t="s">
        <v>158</v>
      </c>
      <c r="C47" s="30" t="s">
        <v>112</v>
      </c>
      <c r="D47" s="25">
        <v>1990.4</v>
      </c>
      <c r="E47" s="26">
        <f t="shared" si="1"/>
        <v>11.212439999999788</v>
      </c>
      <c r="F47" s="27">
        <f t="shared" si="2"/>
        <v>2001.6124399999999</v>
      </c>
      <c r="G47" s="28">
        <v>1990.3999999999996</v>
      </c>
      <c r="H47" s="17">
        <f t="shared" si="3"/>
        <v>11.212440000000242</v>
      </c>
      <c r="I47" s="17"/>
      <c r="J47" s="17">
        <v>420.18244000000004</v>
      </c>
      <c r="K47" s="27">
        <f>[1]KT2030!G46</f>
        <v>116.46244000000002</v>
      </c>
      <c r="L47" s="27">
        <f>[1]KT2030!H46</f>
        <v>106.88</v>
      </c>
      <c r="M47" s="27">
        <f>[1]KT2030!I46</f>
        <v>121.5</v>
      </c>
      <c r="N47" s="27">
        <f>[1]KT2030!J46</f>
        <v>57.86</v>
      </c>
      <c r="O47" s="27">
        <f>[1]KT2030!K46</f>
        <v>182.22000000000003</v>
      </c>
      <c r="P47" s="27">
        <f>[1]KT2030!L46</f>
        <v>33.81</v>
      </c>
      <c r="Q47" s="27">
        <f>[1]KT2030!M46</f>
        <v>101.88</v>
      </c>
      <c r="R47" s="27">
        <f>[1]KT2030!N46</f>
        <v>138.06</v>
      </c>
      <c r="S47" s="27">
        <f>[1]KT2030!O46</f>
        <v>168.05</v>
      </c>
      <c r="T47" s="27">
        <f>[1]KT2030!P46</f>
        <v>57.059999999999988</v>
      </c>
      <c r="U47" s="27">
        <f>[1]KT2030!Q46</f>
        <v>73.56</v>
      </c>
      <c r="V47" s="27">
        <f>[1]KT2030!R46</f>
        <v>112.06000000000002</v>
      </c>
      <c r="W47" s="27">
        <f>[1]KT2030!S46</f>
        <v>49.92</v>
      </c>
      <c r="X47" s="27">
        <f>[1]KT2030!T46</f>
        <v>42.550000000000004</v>
      </c>
      <c r="Y47" s="27">
        <f>[1]KT2030!U46</f>
        <v>62.91</v>
      </c>
      <c r="Z47" s="27">
        <f>[1]KT2030!V46</f>
        <v>148.38000000000002</v>
      </c>
      <c r="AA47" s="27">
        <f>[1]KT2030!W46</f>
        <v>48.089999999999996</v>
      </c>
      <c r="AB47" s="27">
        <f>[1]KT2030!X46</f>
        <v>88.039999999999992</v>
      </c>
      <c r="AC47" s="27">
        <f>[1]KT2030!Y46</f>
        <v>118.26</v>
      </c>
      <c r="AD47" s="27">
        <f>[1]KT2030!Z46</f>
        <v>69.359999999999985</v>
      </c>
      <c r="AE47" s="27">
        <f>[1]KT2030!AA46</f>
        <v>32</v>
      </c>
      <c r="AF47" s="27">
        <f>[1]KT2030!AB46</f>
        <v>36.140000000000008</v>
      </c>
      <c r="AG47" s="27">
        <f>[1]KT2030!AC46</f>
        <v>36.559999999999995</v>
      </c>
      <c r="AH47" s="27">
        <f>[1]KT2030!AD46</f>
        <v>0</v>
      </c>
    </row>
    <row r="48" spans="1:34" s="29" customFormat="1" ht="18.75" customHeight="1">
      <c r="A48" s="30" t="s">
        <v>113</v>
      </c>
      <c r="B48" s="31" t="s">
        <v>182</v>
      </c>
      <c r="C48" s="30" t="s">
        <v>114</v>
      </c>
      <c r="D48" s="25">
        <v>193.7</v>
      </c>
      <c r="E48" s="26">
        <f t="shared" si="1"/>
        <v>-1.7599999999999909</v>
      </c>
      <c r="F48" s="27">
        <f t="shared" si="2"/>
        <v>191.94</v>
      </c>
      <c r="G48" s="28">
        <v>193.70000000000002</v>
      </c>
      <c r="H48" s="17">
        <f t="shared" si="3"/>
        <v>-1.7600000000000193</v>
      </c>
      <c r="I48" s="17"/>
      <c r="J48" s="17">
        <v>14.03</v>
      </c>
      <c r="K48" s="27">
        <f>[1]KT2030!G47</f>
        <v>2.0300000000000002</v>
      </c>
      <c r="L48" s="27">
        <f>[1]KT2030!H47</f>
        <v>1.9700000000000002</v>
      </c>
      <c r="M48" s="27">
        <f>[1]KT2030!I47</f>
        <v>9.4899999999999984</v>
      </c>
      <c r="N48" s="27">
        <f>[1]KT2030!J47</f>
        <v>6.6</v>
      </c>
      <c r="O48" s="27">
        <f>[1]KT2030!K47</f>
        <v>2.5100000000000002</v>
      </c>
      <c r="P48" s="27">
        <f>[1]KT2030!L47</f>
        <v>11.91</v>
      </c>
      <c r="Q48" s="27">
        <f>[1]KT2030!M47</f>
        <v>5.96</v>
      </c>
      <c r="R48" s="27">
        <f>[1]KT2030!N47</f>
        <v>7.54</v>
      </c>
      <c r="S48" s="27">
        <f>[1]KT2030!O47</f>
        <v>3.9099999999999993</v>
      </c>
      <c r="T48" s="27">
        <f>[1]KT2030!P47</f>
        <v>7.53</v>
      </c>
      <c r="U48" s="27">
        <f>[1]KT2030!Q47</f>
        <v>1.49</v>
      </c>
      <c r="V48" s="27">
        <f>[1]KT2030!R47</f>
        <v>7.66</v>
      </c>
      <c r="W48" s="27">
        <f>[1]KT2030!S47</f>
        <v>7.39</v>
      </c>
      <c r="X48" s="27">
        <f>[1]KT2030!T47</f>
        <v>7.4</v>
      </c>
      <c r="Y48" s="27">
        <f>[1]KT2030!U47</f>
        <v>14.88</v>
      </c>
      <c r="Z48" s="27">
        <f>[1]KT2030!V47</f>
        <v>8</v>
      </c>
      <c r="AA48" s="27">
        <f>[1]KT2030!W47</f>
        <v>10.81</v>
      </c>
      <c r="AB48" s="27">
        <f>[1]KT2030!X47</f>
        <v>12.440000000000001</v>
      </c>
      <c r="AC48" s="27">
        <f>[1]KT2030!Y47</f>
        <v>22.2</v>
      </c>
      <c r="AD48" s="27">
        <f>[1]KT2030!Z47</f>
        <v>15.13</v>
      </c>
      <c r="AE48" s="27">
        <f>[1]KT2030!AA47</f>
        <v>6.16</v>
      </c>
      <c r="AF48" s="27">
        <f>[1]KT2030!AB47</f>
        <v>12.06</v>
      </c>
      <c r="AG48" s="27">
        <f>[1]KT2030!AC47</f>
        <v>6.87</v>
      </c>
      <c r="AH48" s="27">
        <f>[1]KT2030!AD47</f>
        <v>0</v>
      </c>
    </row>
    <row r="49" spans="1:34" s="29" customFormat="1" ht="18.75" customHeight="1">
      <c r="A49" s="30" t="s">
        <v>115</v>
      </c>
      <c r="B49" s="31" t="s">
        <v>116</v>
      </c>
      <c r="C49" s="30" t="s">
        <v>117</v>
      </c>
      <c r="D49" s="25" t="s">
        <v>160</v>
      </c>
      <c r="E49" s="26" t="s">
        <v>160</v>
      </c>
      <c r="F49" s="27">
        <f t="shared" si="2"/>
        <v>1.764</v>
      </c>
      <c r="G49" s="28">
        <v>0</v>
      </c>
      <c r="H49" s="17">
        <f t="shared" si="3"/>
        <v>1.764</v>
      </c>
      <c r="I49" s="17"/>
      <c r="J49" s="17">
        <v>0.33</v>
      </c>
      <c r="K49" s="27">
        <f>[1]KT2030!G48</f>
        <v>0</v>
      </c>
      <c r="L49" s="27">
        <f>[1]KT2030!H48</f>
        <v>0</v>
      </c>
      <c r="M49" s="27">
        <f>[1]KT2030!I48</f>
        <v>0</v>
      </c>
      <c r="N49" s="27">
        <f>[1]KT2030!J48</f>
        <v>0</v>
      </c>
      <c r="O49" s="27">
        <f>[1]KT2030!K48</f>
        <v>0.33</v>
      </c>
      <c r="P49" s="27">
        <f>[1]KT2030!L48</f>
        <v>0</v>
      </c>
      <c r="Q49" s="27">
        <f>[1]KT2030!M48</f>
        <v>0</v>
      </c>
      <c r="R49" s="27">
        <f>[1]KT2030!N48</f>
        <v>0.16</v>
      </c>
      <c r="S49" s="27">
        <f>[1]KT2030!O48</f>
        <v>0.45</v>
      </c>
      <c r="T49" s="27">
        <f>[1]KT2030!P48</f>
        <v>0</v>
      </c>
      <c r="U49" s="27">
        <f>[1]KT2030!Q48</f>
        <v>0</v>
      </c>
      <c r="V49" s="27">
        <f>[1]KT2030!R48</f>
        <v>0.5</v>
      </c>
      <c r="W49" s="27">
        <f>[1]KT2030!S48</f>
        <v>0</v>
      </c>
      <c r="X49" s="27">
        <f>[1]KT2030!T48</f>
        <v>0</v>
      </c>
      <c r="Y49" s="27">
        <f>[1]KT2030!U48</f>
        <v>4.3999999999999997E-2</v>
      </c>
      <c r="Z49" s="27">
        <f>[1]KT2030!V48</f>
        <v>0</v>
      </c>
      <c r="AA49" s="27">
        <f>[1]KT2030!W48</f>
        <v>0</v>
      </c>
      <c r="AB49" s="27">
        <f>[1]KT2030!X48</f>
        <v>0.02</v>
      </c>
      <c r="AC49" s="27">
        <f>[1]KT2030!Y48</f>
        <v>0</v>
      </c>
      <c r="AD49" s="27">
        <f>[1]KT2030!Z48</f>
        <v>0.13</v>
      </c>
      <c r="AE49" s="27">
        <f>[1]KT2030!AA48</f>
        <v>0.04</v>
      </c>
      <c r="AF49" s="27">
        <f>[1]KT2030!AB48</f>
        <v>0.09</v>
      </c>
      <c r="AG49" s="27">
        <f>[1]KT2030!AC48</f>
        <v>0</v>
      </c>
      <c r="AH49" s="27">
        <f>[1]KT2030!AD48</f>
        <v>0</v>
      </c>
    </row>
    <row r="50" spans="1:34" ht="18.75" customHeight="1">
      <c r="A50" s="30" t="s">
        <v>118</v>
      </c>
      <c r="B50" s="31" t="s">
        <v>183</v>
      </c>
      <c r="C50" s="30" t="s">
        <v>119</v>
      </c>
      <c r="D50" s="25" t="s">
        <v>160</v>
      </c>
      <c r="E50" s="26" t="s">
        <v>160</v>
      </c>
      <c r="F50" s="27">
        <f t="shared" si="2"/>
        <v>0</v>
      </c>
      <c r="G50" s="28"/>
      <c r="H50" s="17">
        <f t="shared" si="3"/>
        <v>0</v>
      </c>
      <c r="I50" s="17"/>
      <c r="J50" s="17">
        <v>0</v>
      </c>
      <c r="K50" s="27">
        <f>[1]KT2030!G49</f>
        <v>0</v>
      </c>
      <c r="L50" s="27">
        <f>[1]KT2030!H49</f>
        <v>0</v>
      </c>
      <c r="M50" s="27">
        <f>[1]KT2030!I49</f>
        <v>0</v>
      </c>
      <c r="N50" s="27">
        <f>[1]KT2030!J49</f>
        <v>0</v>
      </c>
      <c r="O50" s="27">
        <f>[1]KT2030!K49</f>
        <v>0</v>
      </c>
      <c r="P50" s="27">
        <f>[1]KT2030!L49</f>
        <v>0</v>
      </c>
      <c r="Q50" s="27">
        <f>[1]KT2030!M49</f>
        <v>0</v>
      </c>
      <c r="R50" s="27">
        <f>[1]KT2030!N49</f>
        <v>0</v>
      </c>
      <c r="S50" s="27">
        <f>[1]KT2030!O49</f>
        <v>0</v>
      </c>
      <c r="T50" s="27">
        <f>[1]KT2030!P49</f>
        <v>0</v>
      </c>
      <c r="U50" s="27">
        <f>[1]KT2030!Q49</f>
        <v>0</v>
      </c>
      <c r="V50" s="27">
        <f>[1]KT2030!R49</f>
        <v>0</v>
      </c>
      <c r="W50" s="27">
        <f>[1]KT2030!S49</f>
        <v>0</v>
      </c>
      <c r="X50" s="27">
        <f>[1]KT2030!T49</f>
        <v>0</v>
      </c>
      <c r="Y50" s="27">
        <f>[1]KT2030!U49</f>
        <v>0</v>
      </c>
      <c r="Z50" s="27">
        <f>[1]KT2030!V49</f>
        <v>0</v>
      </c>
      <c r="AA50" s="27">
        <f>[1]KT2030!W49</f>
        <v>0</v>
      </c>
      <c r="AB50" s="27">
        <f>[1]KT2030!X49</f>
        <v>0</v>
      </c>
      <c r="AC50" s="27">
        <f>[1]KT2030!Y49</f>
        <v>0</v>
      </c>
      <c r="AD50" s="27">
        <f>[1]KT2030!Z49</f>
        <v>0</v>
      </c>
      <c r="AE50" s="27">
        <f>[1]KT2030!AA49</f>
        <v>0</v>
      </c>
      <c r="AF50" s="27">
        <f>[1]KT2030!AB49</f>
        <v>0</v>
      </c>
      <c r="AG50" s="27">
        <f>[1]KT2030!AC49</f>
        <v>0</v>
      </c>
      <c r="AH50" s="27">
        <f>[1]KT2030!AD49</f>
        <v>0</v>
      </c>
    </row>
    <row r="51" spans="1:34" s="29" customFormat="1" ht="30">
      <c r="A51" s="30" t="s">
        <v>120</v>
      </c>
      <c r="B51" s="31" t="s">
        <v>184</v>
      </c>
      <c r="C51" s="30" t="s">
        <v>121</v>
      </c>
      <c r="D51" s="25">
        <v>609.16999999999996</v>
      </c>
      <c r="E51" s="26">
        <f t="shared" si="1"/>
        <v>0</v>
      </c>
      <c r="F51" s="27">
        <f t="shared" si="2"/>
        <v>609.16999999999985</v>
      </c>
      <c r="G51" s="28">
        <v>609.16999999999996</v>
      </c>
      <c r="H51" s="17">
        <f t="shared" si="3"/>
        <v>0</v>
      </c>
      <c r="I51" s="17"/>
      <c r="J51" s="17">
        <v>0.44</v>
      </c>
      <c r="K51" s="27">
        <f>[1]KT2030!G50</f>
        <v>0.04</v>
      </c>
      <c r="L51" s="27">
        <f>[1]KT2030!H50</f>
        <v>520.91</v>
      </c>
      <c r="M51" s="27">
        <f>[1]KT2030!I50</f>
        <v>0</v>
      </c>
      <c r="N51" s="27">
        <f>[1]KT2030!J50</f>
        <v>0</v>
      </c>
      <c r="O51" s="27">
        <f>[1]KT2030!K50</f>
        <v>0.4</v>
      </c>
      <c r="P51" s="27">
        <f>[1]KT2030!L50</f>
        <v>0</v>
      </c>
      <c r="Q51" s="27">
        <f>[1]KT2030!M50</f>
        <v>0</v>
      </c>
      <c r="R51" s="27">
        <f>[1]KT2030!N50</f>
        <v>0</v>
      </c>
      <c r="S51" s="27">
        <f>[1]KT2030!O50</f>
        <v>0</v>
      </c>
      <c r="T51" s="27">
        <f>[1]KT2030!P50</f>
        <v>84.86</v>
      </c>
      <c r="U51" s="27">
        <f>[1]KT2030!Q50</f>
        <v>0</v>
      </c>
      <c r="V51" s="27">
        <f>[1]KT2030!R50</f>
        <v>0</v>
      </c>
      <c r="W51" s="27">
        <f>[1]KT2030!S50</f>
        <v>0</v>
      </c>
      <c r="X51" s="27">
        <f>[1]KT2030!T50</f>
        <v>0</v>
      </c>
      <c r="Y51" s="27">
        <f>[1]KT2030!U50</f>
        <v>0</v>
      </c>
      <c r="Z51" s="27">
        <f>[1]KT2030!V50</f>
        <v>0.55000000000000004</v>
      </c>
      <c r="AA51" s="27">
        <f>[1]KT2030!W50</f>
        <v>0</v>
      </c>
      <c r="AB51" s="27">
        <f>[1]KT2030!X50</f>
        <v>0</v>
      </c>
      <c r="AC51" s="27">
        <f>[1]KT2030!Y50</f>
        <v>0.16</v>
      </c>
      <c r="AD51" s="27">
        <f>[1]KT2030!Z50</f>
        <v>0</v>
      </c>
      <c r="AE51" s="27">
        <f>[1]KT2030!AA50</f>
        <v>1.81</v>
      </c>
      <c r="AF51" s="27">
        <f>[1]KT2030!AB50</f>
        <v>0.43999999999999995</v>
      </c>
      <c r="AG51" s="27">
        <f>[1]KT2030!AC50</f>
        <v>0</v>
      </c>
      <c r="AH51" s="27">
        <f>[1]KT2030!AD50</f>
        <v>0</v>
      </c>
    </row>
    <row r="52" spans="1:34" ht="18.75" customHeight="1">
      <c r="A52" s="30" t="s">
        <v>122</v>
      </c>
      <c r="B52" s="31" t="s">
        <v>185</v>
      </c>
      <c r="C52" s="30" t="s">
        <v>123</v>
      </c>
      <c r="D52" s="25">
        <v>38.700000000000003</v>
      </c>
      <c r="E52" s="26">
        <f t="shared" si="1"/>
        <v>0</v>
      </c>
      <c r="F52" s="27">
        <f t="shared" si="2"/>
        <v>38.700000000000003</v>
      </c>
      <c r="G52" s="28">
        <v>38.700000000000003</v>
      </c>
      <c r="H52" s="17">
        <f t="shared" si="3"/>
        <v>0</v>
      </c>
      <c r="I52" s="17"/>
      <c r="J52" s="17">
        <v>2.6</v>
      </c>
      <c r="K52" s="27">
        <f>[1]KT2030!G51</f>
        <v>2.27</v>
      </c>
      <c r="L52" s="27">
        <f>[1]KT2030!H51</f>
        <v>0</v>
      </c>
      <c r="M52" s="27">
        <f>[1]KT2030!I51</f>
        <v>0</v>
      </c>
      <c r="N52" s="27">
        <f>[1]KT2030!J51</f>
        <v>0</v>
      </c>
      <c r="O52" s="27">
        <f>[1]KT2030!K51</f>
        <v>0.32999999999999996</v>
      </c>
      <c r="P52" s="27">
        <f>[1]KT2030!L51</f>
        <v>0</v>
      </c>
      <c r="Q52" s="27">
        <f>[1]KT2030!M51</f>
        <v>5.4</v>
      </c>
      <c r="R52" s="27">
        <f>[1]KT2030!N51</f>
        <v>4.55</v>
      </c>
      <c r="S52" s="27">
        <f>[1]KT2030!O51</f>
        <v>15.02</v>
      </c>
      <c r="T52" s="27">
        <f>[1]KT2030!P51</f>
        <v>0</v>
      </c>
      <c r="U52" s="27">
        <f>[1]KT2030!Q51</f>
        <v>5</v>
      </c>
      <c r="V52" s="27">
        <f>[1]KT2030!R51</f>
        <v>0</v>
      </c>
      <c r="W52" s="27">
        <f>[1]KT2030!S51</f>
        <v>0</v>
      </c>
      <c r="X52" s="27">
        <f>[1]KT2030!T51</f>
        <v>0</v>
      </c>
      <c r="Y52" s="27">
        <f>[1]KT2030!U51</f>
        <v>0</v>
      </c>
      <c r="Z52" s="27">
        <f>[1]KT2030!V51</f>
        <v>3.39</v>
      </c>
      <c r="AA52" s="27">
        <f>[1]KT2030!W51</f>
        <v>0</v>
      </c>
      <c r="AB52" s="27">
        <f>[1]KT2030!X51</f>
        <v>0</v>
      </c>
      <c r="AC52" s="27">
        <f>[1]KT2030!Y51</f>
        <v>0</v>
      </c>
      <c r="AD52" s="27">
        <f>[1]KT2030!Z51</f>
        <v>0</v>
      </c>
      <c r="AE52" s="27">
        <f>[1]KT2030!AA51</f>
        <v>0</v>
      </c>
      <c r="AF52" s="27">
        <f>[1]KT2030!AB51</f>
        <v>2.74</v>
      </c>
      <c r="AG52" s="27">
        <f>[1]KT2030!AC51</f>
        <v>0</v>
      </c>
      <c r="AH52" s="27">
        <f>[1]KT2030!AD51</f>
        <v>0</v>
      </c>
    </row>
    <row r="53" spans="1:34" ht="30">
      <c r="A53" s="30" t="s">
        <v>124</v>
      </c>
      <c r="B53" s="31" t="s">
        <v>186</v>
      </c>
      <c r="C53" s="30" t="s">
        <v>125</v>
      </c>
      <c r="D53" s="25">
        <v>41.8</v>
      </c>
      <c r="E53" s="26">
        <f t="shared" si="1"/>
        <v>13.878300000000017</v>
      </c>
      <c r="F53" s="27">
        <f t="shared" si="2"/>
        <v>55.678300000000014</v>
      </c>
      <c r="G53" s="28">
        <v>41.800000000000018</v>
      </c>
      <c r="H53" s="17">
        <f t="shared" si="3"/>
        <v>13.878299999999996</v>
      </c>
      <c r="I53" s="17"/>
      <c r="J53" s="17">
        <v>18.208300000000005</v>
      </c>
      <c r="K53" s="27">
        <f>[1]KT2030!G52</f>
        <v>14.828300000000002</v>
      </c>
      <c r="L53" s="27">
        <f>[1]KT2030!H52</f>
        <v>1.17</v>
      </c>
      <c r="M53" s="27">
        <f>[1]KT2030!I52</f>
        <v>2.6</v>
      </c>
      <c r="N53" s="27">
        <f>[1]KT2030!J52</f>
        <v>0.27</v>
      </c>
      <c r="O53" s="27">
        <f>[1]KT2030!K52</f>
        <v>0.78</v>
      </c>
      <c r="P53" s="27">
        <f>[1]KT2030!L52</f>
        <v>0.19</v>
      </c>
      <c r="Q53" s="27">
        <f>[1]KT2030!M52</f>
        <v>28.36</v>
      </c>
      <c r="R53" s="27">
        <f>[1]KT2030!N52</f>
        <v>0.4</v>
      </c>
      <c r="S53" s="27">
        <f>[1]KT2030!O52</f>
        <v>1.3599999999999999</v>
      </c>
      <c r="T53" s="27">
        <f>[1]KT2030!P52</f>
        <v>0.25</v>
      </c>
      <c r="U53" s="27">
        <f>[1]KT2030!Q52</f>
        <v>1.57</v>
      </c>
      <c r="V53" s="27">
        <f>[1]KT2030!R52</f>
        <v>0.5</v>
      </c>
      <c r="W53" s="27">
        <f>[1]KT2030!S52</f>
        <v>0.29000000000000004</v>
      </c>
      <c r="X53" s="27">
        <f>[1]KT2030!T52</f>
        <v>0.28000000000000003</v>
      </c>
      <c r="Y53" s="27">
        <f>[1]KT2030!U52</f>
        <v>0.21</v>
      </c>
      <c r="Z53" s="27">
        <f>[1]KT2030!V52</f>
        <v>0.44999999999999996</v>
      </c>
      <c r="AA53" s="27">
        <f>[1]KT2030!W52</f>
        <v>0.27</v>
      </c>
      <c r="AB53" s="27">
        <f>[1]KT2030!X52</f>
        <v>0.29000000000000004</v>
      </c>
      <c r="AC53" s="27">
        <f>[1]KT2030!Y52</f>
        <v>0.42</v>
      </c>
      <c r="AD53" s="27">
        <f>[1]KT2030!Z52</f>
        <v>0.28000000000000003</v>
      </c>
      <c r="AE53" s="27">
        <f>[1]KT2030!AA52</f>
        <v>0.26</v>
      </c>
      <c r="AF53" s="27">
        <f>[1]KT2030!AB52</f>
        <v>0.34</v>
      </c>
      <c r="AG53" s="27">
        <f>[1]KT2030!AC52</f>
        <v>0.31</v>
      </c>
      <c r="AH53" s="27">
        <f>[1]KT2030!AD52</f>
        <v>0</v>
      </c>
    </row>
    <row r="54" spans="1:34" s="29" customFormat="1" ht="30">
      <c r="A54" s="30" t="s">
        <v>126</v>
      </c>
      <c r="B54" s="36" t="s">
        <v>187</v>
      </c>
      <c r="C54" s="37" t="s">
        <v>127</v>
      </c>
      <c r="D54" s="25">
        <v>1.3</v>
      </c>
      <c r="E54" s="26">
        <f t="shared" si="1"/>
        <v>0</v>
      </c>
      <c r="F54" s="27">
        <f t="shared" si="2"/>
        <v>1.3000000000000007</v>
      </c>
      <c r="G54" s="28">
        <v>1.3000000000000007</v>
      </c>
      <c r="H54" s="17">
        <f t="shared" si="3"/>
        <v>0</v>
      </c>
      <c r="I54" s="17"/>
      <c r="J54" s="17">
        <v>0.37</v>
      </c>
      <c r="K54" s="27">
        <f>[1]KT2030!G53</f>
        <v>0.21</v>
      </c>
      <c r="L54" s="27">
        <f>[1]KT2030!H53</f>
        <v>0.05</v>
      </c>
      <c r="M54" s="27">
        <f>[1]KT2030!I53</f>
        <v>0.1</v>
      </c>
      <c r="N54" s="27">
        <f>[1]KT2030!J53</f>
        <v>0.02</v>
      </c>
      <c r="O54" s="27">
        <f>[1]KT2030!K53</f>
        <v>0.06</v>
      </c>
      <c r="P54" s="27">
        <f>[1]KT2030!L53</f>
        <v>0.02</v>
      </c>
      <c r="Q54" s="27">
        <f>[1]KT2030!M53</f>
        <v>0.08</v>
      </c>
      <c r="R54" s="27">
        <f>[1]KT2030!N53</f>
        <v>0.03</v>
      </c>
      <c r="S54" s="27">
        <f>[1]KT2030!O53</f>
        <v>0.02</v>
      </c>
      <c r="T54" s="27">
        <f>[1]KT2030!P53</f>
        <v>0.04</v>
      </c>
      <c r="U54" s="27">
        <f>[1]KT2030!Q53</f>
        <v>0.02</v>
      </c>
      <c r="V54" s="27">
        <f>[1]KT2030!R53</f>
        <v>6.0000000000000005E-2</v>
      </c>
      <c r="W54" s="27">
        <f>[1]KT2030!S53</f>
        <v>0.02</v>
      </c>
      <c r="X54" s="27">
        <f>[1]KT2030!T53</f>
        <v>0.05</v>
      </c>
      <c r="Y54" s="27">
        <f>[1]KT2030!U53</f>
        <v>0.05</v>
      </c>
      <c r="Z54" s="27">
        <f>[1]KT2030!V53</f>
        <v>0.02</v>
      </c>
      <c r="AA54" s="27">
        <f>[1]KT2030!W53</f>
        <v>0.05</v>
      </c>
      <c r="AB54" s="27">
        <f>[1]KT2030!X53</f>
        <v>0.04</v>
      </c>
      <c r="AC54" s="27">
        <f>[1]KT2030!Y53</f>
        <v>0.05</v>
      </c>
      <c r="AD54" s="27">
        <f>[1]KT2030!Z53</f>
        <v>0.04</v>
      </c>
      <c r="AE54" s="27">
        <f>[1]KT2030!AA53</f>
        <v>0.06</v>
      </c>
      <c r="AF54" s="27">
        <f>[1]KT2030!AB53</f>
        <v>9.0000000000000011E-2</v>
      </c>
      <c r="AG54" s="27">
        <f>[1]KT2030!AC53</f>
        <v>0.12000000000000001</v>
      </c>
      <c r="AH54" s="27">
        <f>[1]KT2030!AD53</f>
        <v>0</v>
      </c>
    </row>
    <row r="55" spans="1:34" s="29" customFormat="1" ht="18.75" customHeight="1">
      <c r="A55" s="30" t="s">
        <v>128</v>
      </c>
      <c r="B55" s="36" t="s">
        <v>188</v>
      </c>
      <c r="C55" s="37" t="s">
        <v>129</v>
      </c>
      <c r="D55" s="25" t="s">
        <v>160</v>
      </c>
      <c r="E55" s="26" t="s">
        <v>160</v>
      </c>
      <c r="F55" s="27">
        <f t="shared" si="2"/>
        <v>11.66</v>
      </c>
      <c r="G55" s="28">
        <v>11.66</v>
      </c>
      <c r="H55" s="17">
        <f t="shared" si="3"/>
        <v>0</v>
      </c>
      <c r="I55" s="17"/>
      <c r="J55" s="17">
        <v>2.16</v>
      </c>
      <c r="K55" s="27">
        <f>[1]KT2030!G54</f>
        <v>1.98</v>
      </c>
      <c r="L55" s="27">
        <f>[1]KT2030!H54</f>
        <v>0.99</v>
      </c>
      <c r="M55" s="27">
        <f>[1]KT2030!I54</f>
        <v>0</v>
      </c>
      <c r="N55" s="27">
        <f>[1]KT2030!J54</f>
        <v>0.25</v>
      </c>
      <c r="O55" s="27">
        <f>[1]KT2030!K54</f>
        <v>0.18</v>
      </c>
      <c r="P55" s="27">
        <f>[1]KT2030!L54</f>
        <v>0.68</v>
      </c>
      <c r="Q55" s="27">
        <f>[1]KT2030!M54</f>
        <v>0</v>
      </c>
      <c r="R55" s="27">
        <f>[1]KT2030!N54</f>
        <v>0</v>
      </c>
      <c r="S55" s="27">
        <f>[1]KT2030!O54</f>
        <v>0</v>
      </c>
      <c r="T55" s="27">
        <f>[1]KT2030!P54</f>
        <v>1.08</v>
      </c>
      <c r="U55" s="27">
        <f>[1]KT2030!Q54</f>
        <v>0.90000000000000013</v>
      </c>
      <c r="V55" s="27">
        <f>[1]KT2030!R54</f>
        <v>0</v>
      </c>
      <c r="W55" s="27">
        <f>[1]KT2030!S54</f>
        <v>0</v>
      </c>
      <c r="X55" s="27">
        <f>[1]KT2030!T54</f>
        <v>0</v>
      </c>
      <c r="Y55" s="27">
        <f>[1]KT2030!U54</f>
        <v>0.43</v>
      </c>
      <c r="Z55" s="27">
        <f>[1]KT2030!V54</f>
        <v>0.84</v>
      </c>
      <c r="AA55" s="27">
        <f>[1]KT2030!W54</f>
        <v>0</v>
      </c>
      <c r="AB55" s="27">
        <f>[1]KT2030!X54</f>
        <v>0.44</v>
      </c>
      <c r="AC55" s="27">
        <f>[1]KT2030!Y54</f>
        <v>1.4000000000000001</v>
      </c>
      <c r="AD55" s="27">
        <f>[1]KT2030!Z54</f>
        <v>0.58000000000000007</v>
      </c>
      <c r="AE55" s="27">
        <f>[1]KT2030!AA54</f>
        <v>0.71</v>
      </c>
      <c r="AF55" s="27">
        <f>[1]KT2030!AB54</f>
        <v>0.78</v>
      </c>
      <c r="AG55" s="27">
        <f>[1]KT2030!AC54</f>
        <v>0.42000000000000004</v>
      </c>
      <c r="AH55" s="27">
        <f>[1]KT2030!AD54</f>
        <v>0</v>
      </c>
    </row>
    <row r="56" spans="1:34" ht="30">
      <c r="A56" s="30" t="s">
        <v>130</v>
      </c>
      <c r="B56" s="31" t="s">
        <v>131</v>
      </c>
      <c r="C56" s="30" t="s">
        <v>132</v>
      </c>
      <c r="D56" s="25" t="s">
        <v>160</v>
      </c>
      <c r="E56" s="26" t="s">
        <v>160</v>
      </c>
      <c r="F56" s="27">
        <f t="shared" si="2"/>
        <v>48.139999999999993</v>
      </c>
      <c r="G56" s="28">
        <v>30.81</v>
      </c>
      <c r="H56" s="17">
        <f t="shared" si="3"/>
        <v>17.329999999999995</v>
      </c>
      <c r="I56" s="17"/>
      <c r="J56" s="17">
        <v>27.74</v>
      </c>
      <c r="K56" s="27">
        <f>[1]KT2030!G55</f>
        <v>7.07</v>
      </c>
      <c r="L56" s="27">
        <f>[1]KT2030!H55</f>
        <v>2.0199999999999996</v>
      </c>
      <c r="M56" s="27">
        <f>[1]KT2030!I55</f>
        <v>6.33</v>
      </c>
      <c r="N56" s="27">
        <f>[1]KT2030!J55</f>
        <v>1.6099999999999999</v>
      </c>
      <c r="O56" s="27">
        <f>[1]KT2030!K55</f>
        <v>14.339999999999998</v>
      </c>
      <c r="P56" s="27">
        <f>[1]KT2030!L55</f>
        <v>0.17</v>
      </c>
      <c r="Q56" s="27">
        <f>[1]KT2030!M55</f>
        <v>0.51</v>
      </c>
      <c r="R56" s="27">
        <f>[1]KT2030!N55</f>
        <v>1.31</v>
      </c>
      <c r="S56" s="27">
        <f>[1]KT2030!O55</f>
        <v>1.5</v>
      </c>
      <c r="T56" s="27">
        <f>[1]KT2030!P55</f>
        <v>0.68</v>
      </c>
      <c r="U56" s="27">
        <f>[1]KT2030!Q55</f>
        <v>0.31</v>
      </c>
      <c r="V56" s="27">
        <f>[1]KT2030!R55</f>
        <v>1.3599999999999999</v>
      </c>
      <c r="W56" s="27">
        <f>[1]KT2030!S55</f>
        <v>0.78</v>
      </c>
      <c r="X56" s="27">
        <f>[1]KT2030!T55</f>
        <v>0.09</v>
      </c>
      <c r="Y56" s="27">
        <f>[1]KT2030!U55</f>
        <v>0.68</v>
      </c>
      <c r="Z56" s="27">
        <f>[1]KT2030!V55</f>
        <v>3.05</v>
      </c>
      <c r="AA56" s="27">
        <f>[1]KT2030!W55</f>
        <v>0.4</v>
      </c>
      <c r="AB56" s="27">
        <f>[1]KT2030!X55</f>
        <v>1.01</v>
      </c>
      <c r="AC56" s="27">
        <f>[1]KT2030!Y55</f>
        <v>2.6499999999999995</v>
      </c>
      <c r="AD56" s="27">
        <f>[1]KT2030!Z55</f>
        <v>0.9</v>
      </c>
      <c r="AE56" s="27">
        <f>[1]KT2030!AA55</f>
        <v>0.32</v>
      </c>
      <c r="AF56" s="27">
        <f>[1]KT2030!AB55</f>
        <v>0.51</v>
      </c>
      <c r="AG56" s="27">
        <f>[1]KT2030!AC55</f>
        <v>0.54</v>
      </c>
      <c r="AH56" s="27">
        <f>[1]KT2030!AD55</f>
        <v>0</v>
      </c>
    </row>
    <row r="57" spans="1:34" ht="18.75" customHeight="1">
      <c r="A57" s="23" t="s">
        <v>29</v>
      </c>
      <c r="B57" s="34" t="s">
        <v>133</v>
      </c>
      <c r="C57" s="35" t="s">
        <v>134</v>
      </c>
      <c r="D57" s="25">
        <v>0</v>
      </c>
      <c r="E57" s="26">
        <f t="shared" si="1"/>
        <v>0</v>
      </c>
      <c r="F57" s="27">
        <f t="shared" si="2"/>
        <v>0</v>
      </c>
      <c r="G57" s="28">
        <v>0</v>
      </c>
      <c r="H57" s="17">
        <f t="shared" si="3"/>
        <v>0</v>
      </c>
      <c r="I57" s="17"/>
      <c r="J57" s="17">
        <v>0</v>
      </c>
      <c r="K57" s="27">
        <f>[1]KT2030!G56</f>
        <v>0</v>
      </c>
      <c r="L57" s="27">
        <f>[1]KT2030!H56</f>
        <v>0</v>
      </c>
      <c r="M57" s="27">
        <f>[1]KT2030!I56</f>
        <v>0</v>
      </c>
      <c r="N57" s="27">
        <f>[1]KT2030!J56</f>
        <v>0</v>
      </c>
      <c r="O57" s="27">
        <f>[1]KT2030!K56</f>
        <v>0</v>
      </c>
      <c r="P57" s="27">
        <f>[1]KT2030!L56</f>
        <v>0</v>
      </c>
      <c r="Q57" s="27">
        <f>[1]KT2030!M56</f>
        <v>0</v>
      </c>
      <c r="R57" s="27">
        <f>[1]KT2030!N56</f>
        <v>0</v>
      </c>
      <c r="S57" s="27">
        <f>[1]KT2030!O56</f>
        <v>0</v>
      </c>
      <c r="T57" s="27">
        <f>[1]KT2030!P56</f>
        <v>0</v>
      </c>
      <c r="U57" s="27">
        <f>[1]KT2030!Q56</f>
        <v>0</v>
      </c>
      <c r="V57" s="27">
        <f>[1]KT2030!R56</f>
        <v>0</v>
      </c>
      <c r="W57" s="27">
        <f>[1]KT2030!S56</f>
        <v>0</v>
      </c>
      <c r="X57" s="27">
        <f>[1]KT2030!T56</f>
        <v>0</v>
      </c>
      <c r="Y57" s="27">
        <f>[1]KT2030!U56</f>
        <v>0</v>
      </c>
      <c r="Z57" s="27">
        <f>[1]KT2030!V56</f>
        <v>0</v>
      </c>
      <c r="AA57" s="27">
        <f>[1]KT2030!W56</f>
        <v>0</v>
      </c>
      <c r="AB57" s="27">
        <f>[1]KT2030!X56</f>
        <v>0</v>
      </c>
      <c r="AC57" s="27">
        <f>[1]KT2030!Y56</f>
        <v>0</v>
      </c>
      <c r="AD57" s="27">
        <f>[1]KT2030!Z56</f>
        <v>0</v>
      </c>
      <c r="AE57" s="27">
        <f>[1]KT2030!AA56</f>
        <v>0</v>
      </c>
      <c r="AF57" s="27">
        <f>[1]KT2030!AB56</f>
        <v>0</v>
      </c>
      <c r="AG57" s="27">
        <f>[1]KT2030!AC56</f>
        <v>0</v>
      </c>
      <c r="AH57" s="27">
        <f>[1]KT2030!AD56</f>
        <v>0</v>
      </c>
    </row>
    <row r="58" spans="1:34" s="38" customFormat="1" ht="18.75" customHeight="1">
      <c r="A58" s="23" t="s">
        <v>35</v>
      </c>
      <c r="B58" s="34" t="s">
        <v>189</v>
      </c>
      <c r="C58" s="35" t="s">
        <v>135</v>
      </c>
      <c r="D58" s="25" t="s">
        <v>160</v>
      </c>
      <c r="E58" s="26" t="s">
        <v>160</v>
      </c>
      <c r="F58" s="27">
        <f t="shared" si="2"/>
        <v>28.43</v>
      </c>
      <c r="G58" s="28">
        <v>28.43</v>
      </c>
      <c r="H58" s="17">
        <f t="shared" si="3"/>
        <v>0</v>
      </c>
      <c r="I58" s="17"/>
      <c r="J58" s="17">
        <v>1.9100000000000001</v>
      </c>
      <c r="K58" s="27">
        <f>[1]KT2030!G57</f>
        <v>0.21000000000000002</v>
      </c>
      <c r="L58" s="27">
        <f>[1]KT2030!H57</f>
        <v>4.7300000000000004</v>
      </c>
      <c r="M58" s="27">
        <f>[1]KT2030!I57</f>
        <v>1.1600000000000001</v>
      </c>
      <c r="N58" s="27">
        <f>[1]KT2030!J57</f>
        <v>0.6</v>
      </c>
      <c r="O58" s="27">
        <f>[1]KT2030!K57</f>
        <v>0.54</v>
      </c>
      <c r="P58" s="27">
        <f>[1]KT2030!L57</f>
        <v>0.08</v>
      </c>
      <c r="Q58" s="27">
        <f>[1]KT2030!M57</f>
        <v>1.76</v>
      </c>
      <c r="R58" s="27">
        <f>[1]KT2030!N57</f>
        <v>0.23</v>
      </c>
      <c r="S58" s="27">
        <f>[1]KT2030!O57</f>
        <v>2.04</v>
      </c>
      <c r="T58" s="27">
        <f>[1]KT2030!P57</f>
        <v>1.06</v>
      </c>
      <c r="U58" s="27">
        <f>[1]KT2030!Q57</f>
        <v>1.43</v>
      </c>
      <c r="V58" s="27">
        <f>[1]KT2030!R57</f>
        <v>1.9</v>
      </c>
      <c r="W58" s="27">
        <f>[1]KT2030!S57</f>
        <v>0.99</v>
      </c>
      <c r="X58" s="27">
        <f>[1]KT2030!T57</f>
        <v>0.49</v>
      </c>
      <c r="Y58" s="27">
        <f>[1]KT2030!U57</f>
        <v>0.19</v>
      </c>
      <c r="Z58" s="27">
        <f>[1]KT2030!V57</f>
        <v>6.52</v>
      </c>
      <c r="AA58" s="27">
        <f>[1]KT2030!W57</f>
        <v>1.06</v>
      </c>
      <c r="AB58" s="27">
        <f>[1]KT2030!X57</f>
        <v>0.4</v>
      </c>
      <c r="AC58" s="27">
        <f>[1]KT2030!Y57</f>
        <v>0.84</v>
      </c>
      <c r="AD58" s="27">
        <f>[1]KT2030!Z57</f>
        <v>0.3</v>
      </c>
      <c r="AE58" s="27">
        <f>[1]KT2030!AA57</f>
        <v>0.3</v>
      </c>
      <c r="AF58" s="27">
        <f>[1]KT2030!AB57</f>
        <v>0.6</v>
      </c>
      <c r="AG58" s="27">
        <f>[1]KT2030!AC57</f>
        <v>1</v>
      </c>
      <c r="AH58" s="27">
        <f>[1]KT2030!AD57</f>
        <v>0</v>
      </c>
    </row>
    <row r="59" spans="1:34" s="1" customFormat="1" ht="30">
      <c r="A59" s="23" t="s">
        <v>36</v>
      </c>
      <c r="B59" s="34" t="s">
        <v>190</v>
      </c>
      <c r="C59" s="35" t="s">
        <v>136</v>
      </c>
      <c r="D59" s="25">
        <v>99.85</v>
      </c>
      <c r="E59" s="26">
        <f t="shared" si="1"/>
        <v>-0.26999999999999602</v>
      </c>
      <c r="F59" s="27">
        <f t="shared" si="2"/>
        <v>99.58</v>
      </c>
      <c r="G59" s="28">
        <v>99.85</v>
      </c>
      <c r="H59" s="17">
        <f t="shared" si="3"/>
        <v>-0.26999999999999602</v>
      </c>
      <c r="I59" s="17"/>
      <c r="J59" s="17">
        <v>22.33</v>
      </c>
      <c r="K59" s="27">
        <f>[1]KT2030!G58</f>
        <v>8.41</v>
      </c>
      <c r="L59" s="27">
        <f>[1]KT2030!H58</f>
        <v>1.0900000000000001</v>
      </c>
      <c r="M59" s="27">
        <f>[1]KT2030!I58</f>
        <v>9.56</v>
      </c>
      <c r="N59" s="27">
        <f>[1]KT2030!J58</f>
        <v>3.73</v>
      </c>
      <c r="O59" s="27">
        <f>[1]KT2030!K58</f>
        <v>4.3599999999999994</v>
      </c>
      <c r="P59" s="27">
        <f>[1]KT2030!L58</f>
        <v>1.63</v>
      </c>
      <c r="Q59" s="27">
        <f>[1]KT2030!M58</f>
        <v>2.6599999999999997</v>
      </c>
      <c r="R59" s="27">
        <f>[1]KT2030!N58</f>
        <v>12.2</v>
      </c>
      <c r="S59" s="27">
        <f>[1]KT2030!O58</f>
        <v>15.440000000000001</v>
      </c>
      <c r="T59" s="27">
        <f>[1]KT2030!P58</f>
        <v>4.51</v>
      </c>
      <c r="U59" s="27">
        <f>[1]KT2030!Q58</f>
        <v>0.27</v>
      </c>
      <c r="V59" s="27">
        <f>[1]KT2030!R58</f>
        <v>3.39</v>
      </c>
      <c r="W59" s="27">
        <f>[1]KT2030!S58</f>
        <v>2.33</v>
      </c>
      <c r="X59" s="27">
        <f>[1]KT2030!T58</f>
        <v>1.58</v>
      </c>
      <c r="Y59" s="27">
        <f>[1]KT2030!U58</f>
        <v>5.9</v>
      </c>
      <c r="Z59" s="27">
        <f>[1]KT2030!V58</f>
        <v>8.629999999999999</v>
      </c>
      <c r="AA59" s="27">
        <f>[1]KT2030!W58</f>
        <v>0.13</v>
      </c>
      <c r="AB59" s="27">
        <f>[1]KT2030!X58</f>
        <v>2.81</v>
      </c>
      <c r="AC59" s="27">
        <f>[1]KT2030!Y58</f>
        <v>2.9400000000000004</v>
      </c>
      <c r="AD59" s="27">
        <f>[1]KT2030!Z58</f>
        <v>3.15</v>
      </c>
      <c r="AE59" s="27">
        <f>[1]KT2030!AA58</f>
        <v>0.7</v>
      </c>
      <c r="AF59" s="27">
        <f>[1]KT2030!AB58</f>
        <v>2.4700000000000002</v>
      </c>
      <c r="AG59" s="27">
        <f>[1]KT2030!AC58</f>
        <v>1.69</v>
      </c>
      <c r="AH59" s="27">
        <f>[1]KT2030!AD58</f>
        <v>0</v>
      </c>
    </row>
    <row r="60" spans="1:34" s="29" customFormat="1" ht="18.75" customHeight="1">
      <c r="A60" s="23" t="s">
        <v>37</v>
      </c>
      <c r="B60" s="34" t="s">
        <v>137</v>
      </c>
      <c r="C60" s="35" t="s">
        <v>138</v>
      </c>
      <c r="D60" s="25" t="s">
        <v>160</v>
      </c>
      <c r="E60" s="26" t="s">
        <v>160</v>
      </c>
      <c r="F60" s="27">
        <f t="shared" si="2"/>
        <v>1148.4299999999998</v>
      </c>
      <c r="G60" s="28">
        <f>G61+G62</f>
        <v>1148.4300000000003</v>
      </c>
      <c r="H60" s="17"/>
      <c r="I60" s="17"/>
      <c r="J60" s="17">
        <v>145.98000000000002</v>
      </c>
      <c r="K60" s="27">
        <f>[1]KT2030!G59</f>
        <v>55.239999999999995</v>
      </c>
      <c r="L60" s="27">
        <f>[1]KT2030!H59</f>
        <v>35.340000000000003</v>
      </c>
      <c r="M60" s="27">
        <f>[1]KT2030!I59</f>
        <v>56.870000000000005</v>
      </c>
      <c r="N60" s="27">
        <f>[1]KT2030!J59</f>
        <v>39.54</v>
      </c>
      <c r="O60" s="27">
        <f>[1]KT2030!K59</f>
        <v>33.870000000000005</v>
      </c>
      <c r="P60" s="27">
        <f>[1]KT2030!L59</f>
        <v>44.14</v>
      </c>
      <c r="Q60" s="27">
        <f>[1]KT2030!M59</f>
        <v>67.779999999999987</v>
      </c>
      <c r="R60" s="27">
        <f>[1]KT2030!N59</f>
        <v>40.290000000000006</v>
      </c>
      <c r="S60" s="27">
        <f>[1]KT2030!O59</f>
        <v>63.68</v>
      </c>
      <c r="T60" s="27">
        <f>[1]KT2030!P59</f>
        <v>53.769999999999996</v>
      </c>
      <c r="U60" s="27">
        <f>[1]KT2030!Q59</f>
        <v>50.12</v>
      </c>
      <c r="V60" s="27">
        <f>[1]KT2030!R59</f>
        <v>16.03</v>
      </c>
      <c r="W60" s="27">
        <f>[1]KT2030!S59</f>
        <v>71.670000000000016</v>
      </c>
      <c r="X60" s="27">
        <f>[1]KT2030!T59</f>
        <v>62.28</v>
      </c>
      <c r="Y60" s="27">
        <f>[1]KT2030!U59</f>
        <v>78.790000000000006</v>
      </c>
      <c r="Z60" s="27">
        <f>[1]KT2030!V59</f>
        <v>11.670000000000007</v>
      </c>
      <c r="AA60" s="27">
        <f>[1]KT2030!W59</f>
        <v>14.99</v>
      </c>
      <c r="AB60" s="27">
        <f>[1]KT2030!X59</f>
        <v>64.400000000000006</v>
      </c>
      <c r="AC60" s="27">
        <f>[1]KT2030!Y59</f>
        <v>47.6</v>
      </c>
      <c r="AD60" s="27">
        <f>[1]KT2030!Z59</f>
        <v>54.170000000000009</v>
      </c>
      <c r="AE60" s="27">
        <f>[1]KT2030!AA59</f>
        <v>45.5</v>
      </c>
      <c r="AF60" s="27">
        <f>[1]KT2030!AB59</f>
        <v>62.25</v>
      </c>
      <c r="AG60" s="27">
        <f>[1]KT2030!AC59</f>
        <v>78.44</v>
      </c>
      <c r="AH60" s="27">
        <f>[1]KT2030!AD59</f>
        <v>0</v>
      </c>
    </row>
    <row r="61" spans="1:34" s="29" customFormat="1" ht="30">
      <c r="A61" s="30" t="s">
        <v>139</v>
      </c>
      <c r="B61" s="36" t="s">
        <v>140</v>
      </c>
      <c r="C61" s="37" t="s">
        <v>141</v>
      </c>
      <c r="D61" s="25" t="s">
        <v>160</v>
      </c>
      <c r="E61" s="26" t="s">
        <v>160</v>
      </c>
      <c r="F61" s="27">
        <f t="shared" si="2"/>
        <v>193.02000000000004</v>
      </c>
      <c r="G61" s="28">
        <v>193.02000000000004</v>
      </c>
      <c r="H61" s="17">
        <f t="shared" si="3"/>
        <v>0</v>
      </c>
      <c r="I61" s="17"/>
      <c r="J61" s="17">
        <v>27.03</v>
      </c>
      <c r="K61" s="27">
        <f>[1]KT2030!G60</f>
        <v>4.04</v>
      </c>
      <c r="L61" s="27">
        <f>[1]KT2030!H60</f>
        <v>1</v>
      </c>
      <c r="M61" s="27">
        <f>[1]KT2030!I60</f>
        <v>11.819999999999999</v>
      </c>
      <c r="N61" s="27">
        <f>[1]KT2030!J60</f>
        <v>30.8</v>
      </c>
      <c r="O61" s="27">
        <f>[1]KT2030!K60</f>
        <v>11.17</v>
      </c>
      <c r="P61" s="27">
        <f>[1]KT2030!L60</f>
        <v>0</v>
      </c>
      <c r="Q61" s="27">
        <f>[1]KT2030!M60</f>
        <v>3.07</v>
      </c>
      <c r="R61" s="27">
        <f>[1]KT2030!N60</f>
        <v>13.549999999999999</v>
      </c>
      <c r="S61" s="27">
        <f>[1]KT2030!O60</f>
        <v>8.1700000000000017</v>
      </c>
      <c r="T61" s="27">
        <f>[1]KT2030!P60</f>
        <v>10.27</v>
      </c>
      <c r="U61" s="27">
        <f>[1]KT2030!Q60</f>
        <v>0</v>
      </c>
      <c r="V61" s="27">
        <f>[1]KT2030!R60</f>
        <v>0</v>
      </c>
      <c r="W61" s="27">
        <f>[1]KT2030!S60</f>
        <v>7.29</v>
      </c>
      <c r="X61" s="27">
        <f>[1]KT2030!T60</f>
        <v>0.4</v>
      </c>
      <c r="Y61" s="27">
        <f>[1]KT2030!U60</f>
        <v>15.700000000000001</v>
      </c>
      <c r="Z61" s="27">
        <f>[1]KT2030!V60</f>
        <v>7.0600000000000005</v>
      </c>
      <c r="AA61" s="27">
        <f>[1]KT2030!W60</f>
        <v>0.36</v>
      </c>
      <c r="AB61" s="27">
        <f>[1]KT2030!X60</f>
        <v>22.18</v>
      </c>
      <c r="AC61" s="27">
        <f>[1]KT2030!Y60</f>
        <v>13</v>
      </c>
      <c r="AD61" s="27">
        <f>[1]KT2030!Z60</f>
        <v>3.77</v>
      </c>
      <c r="AE61" s="27">
        <f>[1]KT2030!AA60</f>
        <v>0.3</v>
      </c>
      <c r="AF61" s="27">
        <f>[1]KT2030!AB60</f>
        <v>12.68</v>
      </c>
      <c r="AG61" s="27">
        <f>[1]KT2030!AC60</f>
        <v>16.39</v>
      </c>
      <c r="AH61" s="27">
        <f>[1]KT2030!AD60</f>
        <v>0</v>
      </c>
    </row>
    <row r="62" spans="1:34" s="29" customFormat="1" ht="18.75" customHeight="1">
      <c r="A62" s="30" t="s">
        <v>142</v>
      </c>
      <c r="B62" s="36" t="s">
        <v>143</v>
      </c>
      <c r="C62" s="37" t="s">
        <v>144</v>
      </c>
      <c r="D62" s="25" t="s">
        <v>160</v>
      </c>
      <c r="E62" s="26" t="s">
        <v>160</v>
      </c>
      <c r="F62" s="27">
        <f t="shared" si="2"/>
        <v>955.41000000000008</v>
      </c>
      <c r="G62" s="28">
        <v>955.4100000000002</v>
      </c>
      <c r="H62" s="17">
        <f t="shared" si="3"/>
        <v>0</v>
      </c>
      <c r="I62" s="17"/>
      <c r="J62" s="17">
        <v>118.95</v>
      </c>
      <c r="K62" s="27">
        <f>[1]KT2030!G61</f>
        <v>51.199999999999996</v>
      </c>
      <c r="L62" s="27">
        <f>[1]KT2030!H61</f>
        <v>34.340000000000003</v>
      </c>
      <c r="M62" s="27">
        <f>[1]KT2030!I61</f>
        <v>45.050000000000004</v>
      </c>
      <c r="N62" s="27">
        <f>[1]KT2030!J61</f>
        <v>8.74</v>
      </c>
      <c r="O62" s="27">
        <f>[1]KT2030!K61</f>
        <v>22.700000000000003</v>
      </c>
      <c r="P62" s="27">
        <f>[1]KT2030!L61</f>
        <v>44.14</v>
      </c>
      <c r="Q62" s="27">
        <f>[1]KT2030!M61</f>
        <v>64.709999999999994</v>
      </c>
      <c r="R62" s="27">
        <f>[1]KT2030!N61</f>
        <v>26.740000000000006</v>
      </c>
      <c r="S62" s="27">
        <f>[1]KT2030!O61</f>
        <v>55.51</v>
      </c>
      <c r="T62" s="27">
        <f>[1]KT2030!P61</f>
        <v>43.5</v>
      </c>
      <c r="U62" s="27">
        <f>[1]KT2030!Q61</f>
        <v>50.12</v>
      </c>
      <c r="V62" s="27">
        <f>[1]KT2030!R61</f>
        <v>16.03</v>
      </c>
      <c r="W62" s="27">
        <f>[1]KT2030!S61</f>
        <v>64.38000000000001</v>
      </c>
      <c r="X62" s="27">
        <f>[1]KT2030!T61</f>
        <v>61.88</v>
      </c>
      <c r="Y62" s="27">
        <f>[1]KT2030!U61</f>
        <v>63.09</v>
      </c>
      <c r="Z62" s="27">
        <f>[1]KT2030!V61</f>
        <v>4.6100000000000065</v>
      </c>
      <c r="AA62" s="27">
        <f>[1]KT2030!W61</f>
        <v>14.63</v>
      </c>
      <c r="AB62" s="27">
        <f>[1]KT2030!X61</f>
        <v>42.22</v>
      </c>
      <c r="AC62" s="27">
        <f>[1]KT2030!Y61</f>
        <v>34.6</v>
      </c>
      <c r="AD62" s="27">
        <f>[1]KT2030!Z61</f>
        <v>50.400000000000006</v>
      </c>
      <c r="AE62" s="27">
        <f>[1]KT2030!AA61</f>
        <v>45.2</v>
      </c>
      <c r="AF62" s="27">
        <f>[1]KT2030!AB61</f>
        <v>49.57</v>
      </c>
      <c r="AG62" s="27">
        <f>[1]KT2030!AC61</f>
        <v>62.050000000000004</v>
      </c>
      <c r="AH62" s="27">
        <f>[1]KT2030!AD61</f>
        <v>0</v>
      </c>
    </row>
    <row r="63" spans="1:34" s="29" customFormat="1" ht="18.75" customHeight="1">
      <c r="A63" s="23" t="s">
        <v>38</v>
      </c>
      <c r="B63" s="34" t="s">
        <v>145</v>
      </c>
      <c r="C63" s="35" t="s">
        <v>146</v>
      </c>
      <c r="D63" s="25" t="s">
        <v>160</v>
      </c>
      <c r="E63" s="26" t="s">
        <v>160</v>
      </c>
      <c r="F63" s="27">
        <f t="shared" si="2"/>
        <v>66.820000000000022</v>
      </c>
      <c r="G63" s="28">
        <v>0.02</v>
      </c>
      <c r="H63" s="17">
        <f t="shared" si="3"/>
        <v>66.800000000000026</v>
      </c>
      <c r="I63" s="17"/>
      <c r="J63" s="17">
        <v>41.14</v>
      </c>
      <c r="K63" s="27">
        <f>[1]KT2030!G62</f>
        <v>4.41</v>
      </c>
      <c r="L63" s="27">
        <f>[1]KT2030!H62</f>
        <v>8.43</v>
      </c>
      <c r="M63" s="27">
        <f>[1]KT2030!I62</f>
        <v>2.4899999999999998</v>
      </c>
      <c r="N63" s="27">
        <f>[1]KT2030!J62</f>
        <v>0.3</v>
      </c>
      <c r="O63" s="27">
        <f>[1]KT2030!K62</f>
        <v>34.24</v>
      </c>
      <c r="P63" s="27">
        <f>[1]KT2030!L62</f>
        <v>0</v>
      </c>
      <c r="Q63" s="27">
        <f>[1]KT2030!M62</f>
        <v>1</v>
      </c>
      <c r="R63" s="27">
        <f>[1]KT2030!N62</f>
        <v>4.4399999999999995</v>
      </c>
      <c r="S63" s="27">
        <f>[1]KT2030!O62</f>
        <v>2.9100000000000006</v>
      </c>
      <c r="T63" s="27">
        <f>[1]KT2030!P62</f>
        <v>0</v>
      </c>
      <c r="U63" s="27">
        <f>[1]KT2030!Q62</f>
        <v>0.52</v>
      </c>
      <c r="V63" s="27">
        <f>[1]KT2030!R62</f>
        <v>2.5499999999999998</v>
      </c>
      <c r="W63" s="27">
        <f>[1]KT2030!S62</f>
        <v>0</v>
      </c>
      <c r="X63" s="27">
        <f>[1]KT2030!T62</f>
        <v>0</v>
      </c>
      <c r="Y63" s="27">
        <f>[1]KT2030!U62</f>
        <v>0.8</v>
      </c>
      <c r="Z63" s="27">
        <f>[1]KT2030!V62</f>
        <v>2.9000000000000004</v>
      </c>
      <c r="AA63" s="27">
        <f>[1]KT2030!W62</f>
        <v>0.9</v>
      </c>
      <c r="AB63" s="27">
        <f>[1]KT2030!X62</f>
        <v>0</v>
      </c>
      <c r="AC63" s="27">
        <f>[1]KT2030!Y62</f>
        <v>0.03</v>
      </c>
      <c r="AD63" s="27">
        <f>[1]KT2030!Z62</f>
        <v>0.45</v>
      </c>
      <c r="AE63" s="27">
        <f>[1]KT2030!AA62</f>
        <v>0</v>
      </c>
      <c r="AF63" s="27">
        <f>[1]KT2030!AB62</f>
        <v>0.45</v>
      </c>
      <c r="AG63" s="27">
        <f>[1]KT2030!AC62</f>
        <v>0</v>
      </c>
      <c r="AH63" s="27">
        <f>[1]KT2030!AD62</f>
        <v>0</v>
      </c>
    </row>
    <row r="64" spans="1:34" s="38" customFormat="1" ht="18.75" customHeight="1">
      <c r="A64" s="20">
        <v>3</v>
      </c>
      <c r="B64" s="21" t="s">
        <v>191</v>
      </c>
      <c r="C64" s="20" t="s">
        <v>147</v>
      </c>
      <c r="D64" s="15">
        <v>11912.07</v>
      </c>
      <c r="E64" s="22">
        <f t="shared" si="1"/>
        <v>-54.181099999997969</v>
      </c>
      <c r="F64" s="8">
        <f t="shared" si="2"/>
        <v>11857.888900000002</v>
      </c>
      <c r="G64" s="18">
        <v>11912.07</v>
      </c>
      <c r="H64" s="17">
        <f t="shared" si="3"/>
        <v>-54.181099999997969</v>
      </c>
      <c r="I64" s="17"/>
      <c r="J64" s="17">
        <v>154.6789</v>
      </c>
      <c r="K64" s="8">
        <f>[1]KT2030!G63</f>
        <v>-0.77110000000000012</v>
      </c>
      <c r="L64" s="8">
        <f>[1]KT2030!H63</f>
        <v>2.83</v>
      </c>
      <c r="M64" s="8">
        <f>[1]KT2030!I63</f>
        <v>155.31</v>
      </c>
      <c r="N64" s="8">
        <f>[1]KT2030!J63</f>
        <v>203.00999999999996</v>
      </c>
      <c r="O64" s="8">
        <f>[1]KT2030!K63</f>
        <v>0.14000000000000001</v>
      </c>
      <c r="P64" s="8">
        <f>[1]KT2030!L63</f>
        <v>146.47999999999999</v>
      </c>
      <c r="Q64" s="8">
        <f>[1]KT2030!M63</f>
        <v>336.94000000000005</v>
      </c>
      <c r="R64" s="8">
        <f>[1]KT2030!N63</f>
        <v>24.39</v>
      </c>
      <c r="S64" s="8">
        <f>[1]KT2030!O63</f>
        <v>7.87</v>
      </c>
      <c r="T64" s="8">
        <f>[1]KT2030!P63</f>
        <v>2.5700000000000038</v>
      </c>
      <c r="U64" s="8">
        <f>[1]KT2030!Q63</f>
        <v>0</v>
      </c>
      <c r="V64" s="8">
        <f>[1]KT2030!R63</f>
        <v>0.11</v>
      </c>
      <c r="W64" s="8">
        <f>[1]KT2030!S63</f>
        <v>584.27</v>
      </c>
      <c r="X64" s="8">
        <f>[1]KT2030!T63</f>
        <v>243.43</v>
      </c>
      <c r="Y64" s="8">
        <f>[1]KT2030!U63</f>
        <v>1288.23</v>
      </c>
      <c r="Z64" s="8">
        <f>[1]KT2030!V63</f>
        <v>3.6500000000000004</v>
      </c>
      <c r="AA64" s="8">
        <f>[1]KT2030!W63</f>
        <v>671.52</v>
      </c>
      <c r="AB64" s="8">
        <f>[1]KT2030!X63</f>
        <v>335.45</v>
      </c>
      <c r="AC64" s="8">
        <f>[1]KT2030!Y63</f>
        <v>22.259999999999998</v>
      </c>
      <c r="AD64" s="8">
        <f>[1]KT2030!Z63</f>
        <v>1629.4500000000003</v>
      </c>
      <c r="AE64" s="8">
        <f>[1]KT2030!AA63</f>
        <v>2498.4299999999998</v>
      </c>
      <c r="AF64" s="8">
        <f>[1]KT2030!AB63</f>
        <v>2206.3600000000006</v>
      </c>
      <c r="AG64" s="8">
        <f>[1]KT2030!AC63</f>
        <v>1495.96</v>
      </c>
      <c r="AH64" s="8">
        <f>[1]KT2030!AD63</f>
        <v>0</v>
      </c>
    </row>
    <row r="65" spans="1:34" s="29" customFormat="1" ht="18.75" customHeight="1">
      <c r="A65" s="23" t="s">
        <v>192</v>
      </c>
      <c r="B65" s="34" t="s">
        <v>148</v>
      </c>
      <c r="C65" s="35" t="s">
        <v>149</v>
      </c>
      <c r="D65" s="25" t="s">
        <v>160</v>
      </c>
      <c r="E65" s="26" t="s">
        <v>160</v>
      </c>
      <c r="F65" s="27">
        <f t="shared" si="2"/>
        <v>60.900000000000013</v>
      </c>
      <c r="G65" s="28"/>
      <c r="H65" s="27"/>
      <c r="I65" s="27"/>
      <c r="J65" s="17">
        <v>0.46</v>
      </c>
      <c r="K65" s="27">
        <f>[1]KT2030!G64</f>
        <v>0.46</v>
      </c>
      <c r="L65" s="27">
        <f>[1]KT2030!H64</f>
        <v>0</v>
      </c>
      <c r="M65" s="27">
        <f>[1]KT2030!I64</f>
        <v>0</v>
      </c>
      <c r="N65" s="27">
        <f>[1]KT2030!J64</f>
        <v>1.04</v>
      </c>
      <c r="O65" s="27">
        <f>[1]KT2030!K64</f>
        <v>0</v>
      </c>
      <c r="P65" s="27">
        <f>[1]KT2030!L64</f>
        <v>0.23</v>
      </c>
      <c r="Q65" s="27">
        <f>[1]KT2030!M64</f>
        <v>0</v>
      </c>
      <c r="R65" s="27">
        <f>[1]KT2030!N64</f>
        <v>8.32</v>
      </c>
      <c r="S65" s="27">
        <f>[1]KT2030!O64</f>
        <v>1.89</v>
      </c>
      <c r="T65" s="27">
        <f>[1]KT2030!P64</f>
        <v>0</v>
      </c>
      <c r="U65" s="27">
        <f>[1]KT2030!Q64</f>
        <v>0</v>
      </c>
      <c r="V65" s="27">
        <f>[1]KT2030!R64</f>
        <v>0.11</v>
      </c>
      <c r="W65" s="27">
        <f>[1]KT2030!S64</f>
        <v>6.82</v>
      </c>
      <c r="X65" s="27">
        <f>[1]KT2030!T64</f>
        <v>2.6700000000000004</v>
      </c>
      <c r="Y65" s="27">
        <f>[1]KT2030!U64</f>
        <v>6.53</v>
      </c>
      <c r="Z65" s="27">
        <f>[1]KT2030!V64</f>
        <v>3.6500000000000004</v>
      </c>
      <c r="AA65" s="27">
        <f>[1]KT2030!W64</f>
        <v>6.16</v>
      </c>
      <c r="AB65" s="27">
        <f>[1]KT2030!X64</f>
        <v>9.14</v>
      </c>
      <c r="AC65" s="27">
        <f>[1]KT2030!Y64</f>
        <v>8.18</v>
      </c>
      <c r="AD65" s="27">
        <f>[1]KT2030!Z64</f>
        <v>3.38</v>
      </c>
      <c r="AE65" s="27">
        <f>[1]KT2030!AA64</f>
        <v>1.58</v>
      </c>
      <c r="AF65" s="27">
        <f>[1]KT2030!AB64</f>
        <v>0</v>
      </c>
      <c r="AG65" s="27">
        <f>[1]KT2030!AC64</f>
        <v>0.74</v>
      </c>
      <c r="AH65" s="27">
        <f>[1]KT2030!AD64</f>
        <v>0</v>
      </c>
    </row>
    <row r="66" spans="1:34" s="29" customFormat="1" ht="18.75" customHeight="1">
      <c r="A66" s="23" t="s">
        <v>20</v>
      </c>
      <c r="B66" s="34" t="s">
        <v>151</v>
      </c>
      <c r="C66" s="35" t="s">
        <v>152</v>
      </c>
      <c r="D66" s="25" t="s">
        <v>160</v>
      </c>
      <c r="E66" s="26" t="s">
        <v>160</v>
      </c>
      <c r="F66" s="27">
        <f t="shared" si="2"/>
        <v>60.86999999999999</v>
      </c>
      <c r="G66" s="28"/>
      <c r="H66" s="27"/>
      <c r="I66" s="27"/>
      <c r="J66" s="17">
        <v>0.14000000000000001</v>
      </c>
      <c r="K66" s="27">
        <f>[1]KT2030!G65</f>
        <v>0</v>
      </c>
      <c r="L66" s="27">
        <f>[1]KT2030!H65</f>
        <v>0.29000000000000004</v>
      </c>
      <c r="M66" s="27">
        <f>[1]KT2030!I65</f>
        <v>0</v>
      </c>
      <c r="N66" s="27">
        <f>[1]KT2030!J65</f>
        <v>9.09</v>
      </c>
      <c r="O66" s="27">
        <f>[1]KT2030!K65</f>
        <v>0.14000000000000001</v>
      </c>
      <c r="P66" s="27">
        <f>[1]KT2030!L65</f>
        <v>0</v>
      </c>
      <c r="Q66" s="27">
        <f>[1]KT2030!M65</f>
        <v>0</v>
      </c>
      <c r="R66" s="27">
        <f>[1]KT2030!N65</f>
        <v>16.07</v>
      </c>
      <c r="S66" s="27">
        <f>[1]KT2030!O65</f>
        <v>5.98</v>
      </c>
      <c r="T66" s="27">
        <f>[1]KT2030!P65</f>
        <v>0</v>
      </c>
      <c r="U66" s="27">
        <f>[1]KT2030!Q65</f>
        <v>0</v>
      </c>
      <c r="V66" s="27">
        <f>[1]KT2030!R65</f>
        <v>0</v>
      </c>
      <c r="W66" s="27">
        <f>[1]KT2030!S65</f>
        <v>9.5</v>
      </c>
      <c r="X66" s="27">
        <f>[1]KT2030!T65</f>
        <v>6.51</v>
      </c>
      <c r="Y66" s="27">
        <f>[1]KT2030!U65</f>
        <v>0.51</v>
      </c>
      <c r="Z66" s="27">
        <f>[1]KT2030!V65</f>
        <v>0</v>
      </c>
      <c r="AA66" s="27">
        <f>[1]KT2030!W65</f>
        <v>3.19</v>
      </c>
      <c r="AB66" s="27">
        <f>[1]KT2030!X65</f>
        <v>1.69</v>
      </c>
      <c r="AC66" s="27">
        <f>[1]KT2030!Y65</f>
        <v>8.2200000000000006</v>
      </c>
      <c r="AD66" s="27">
        <f>[1]KT2030!Z65</f>
        <v>-0.32000000000000028</v>
      </c>
      <c r="AE66" s="27">
        <f>[1]KT2030!AA65</f>
        <v>0</v>
      </c>
      <c r="AF66" s="27">
        <f>[1]KT2030!AB65</f>
        <v>0</v>
      </c>
      <c r="AG66" s="27">
        <f>[1]KT2030!AC65</f>
        <v>0</v>
      </c>
      <c r="AH66" s="27">
        <f>[1]KT2030!AD65</f>
        <v>0</v>
      </c>
    </row>
    <row r="67" spans="1:34" s="29" customFormat="1" ht="18.75" customHeight="1">
      <c r="A67" s="23" t="s">
        <v>150</v>
      </c>
      <c r="B67" s="34" t="s">
        <v>154</v>
      </c>
      <c r="C67" s="35" t="s">
        <v>155</v>
      </c>
      <c r="D67" s="25" t="s">
        <v>160</v>
      </c>
      <c r="E67" s="26" t="s">
        <v>160</v>
      </c>
      <c r="F67" s="27">
        <f t="shared" si="2"/>
        <v>11736.118900000001</v>
      </c>
      <c r="G67" s="28"/>
      <c r="H67" s="27"/>
      <c r="I67" s="27"/>
      <c r="J67" s="17">
        <v>154.0789</v>
      </c>
      <c r="K67" s="27">
        <f>[1]KT2030!G66</f>
        <v>-1.2311000000000001</v>
      </c>
      <c r="L67" s="27">
        <f>[1]KT2030!H66</f>
        <v>2.54</v>
      </c>
      <c r="M67" s="27">
        <f>[1]KT2030!I66</f>
        <v>155.31</v>
      </c>
      <c r="N67" s="27">
        <f>[1]KT2030!J66</f>
        <v>192.87999999999997</v>
      </c>
      <c r="O67" s="27">
        <f>[1]KT2030!K66</f>
        <v>0</v>
      </c>
      <c r="P67" s="27">
        <f>[1]KT2030!L66</f>
        <v>146.25</v>
      </c>
      <c r="Q67" s="27">
        <f>[1]KT2030!M66</f>
        <v>336.94000000000005</v>
      </c>
      <c r="R67" s="27">
        <f>[1]KT2030!N66</f>
        <v>0</v>
      </c>
      <c r="S67" s="27">
        <f>[1]KT2030!O66</f>
        <v>0</v>
      </c>
      <c r="T67" s="27">
        <f>[1]KT2030!P66</f>
        <v>2.5700000000000038</v>
      </c>
      <c r="U67" s="27">
        <f>[1]KT2030!Q66</f>
        <v>0</v>
      </c>
      <c r="V67" s="27">
        <f>[1]KT2030!R66</f>
        <v>0</v>
      </c>
      <c r="W67" s="27">
        <f>[1]KT2030!S66</f>
        <v>567.94999999999993</v>
      </c>
      <c r="X67" s="27">
        <f>[1]KT2030!T66</f>
        <v>234.25</v>
      </c>
      <c r="Y67" s="27">
        <f>[1]KT2030!U66</f>
        <v>1281.19</v>
      </c>
      <c r="Z67" s="27">
        <f>[1]KT2030!V66</f>
        <v>0</v>
      </c>
      <c r="AA67" s="27">
        <f>[1]KT2030!W66</f>
        <v>662.17</v>
      </c>
      <c r="AB67" s="27">
        <f>[1]KT2030!X66</f>
        <v>324.62</v>
      </c>
      <c r="AC67" s="27">
        <f>[1]KT2030!Y66</f>
        <v>5.86</v>
      </c>
      <c r="AD67" s="27">
        <f>[1]KT2030!Z66</f>
        <v>1626.3900000000003</v>
      </c>
      <c r="AE67" s="27">
        <f>[1]KT2030!AA66</f>
        <v>2496.85</v>
      </c>
      <c r="AF67" s="27">
        <f>[1]KT2030!AB66</f>
        <v>2206.3600000000006</v>
      </c>
      <c r="AG67" s="27">
        <f>[1]KT2030!AC66</f>
        <v>1495.22</v>
      </c>
      <c r="AH67" s="27">
        <f>[1]KT2030!AD66</f>
        <v>0</v>
      </c>
    </row>
    <row r="68" spans="1:34" s="29" customFormat="1" ht="18.75" customHeight="1">
      <c r="A68" s="23" t="s">
        <v>153</v>
      </c>
      <c r="B68" s="34" t="s">
        <v>156</v>
      </c>
      <c r="C68" s="35" t="s">
        <v>157</v>
      </c>
      <c r="D68" s="25" t="s">
        <v>160</v>
      </c>
      <c r="E68" s="26" t="s">
        <v>160</v>
      </c>
      <c r="F68" s="27">
        <f t="shared" si="2"/>
        <v>0</v>
      </c>
      <c r="G68" s="28"/>
      <c r="H68" s="27"/>
      <c r="I68" s="27"/>
      <c r="J68" s="17">
        <v>0</v>
      </c>
      <c r="K68" s="27">
        <f>[1]KT2030!G67</f>
        <v>0</v>
      </c>
      <c r="L68" s="27">
        <f>[1]KT2030!H67</f>
        <v>0</v>
      </c>
      <c r="M68" s="27">
        <f>[1]KT2030!I67</f>
        <v>0</v>
      </c>
      <c r="N68" s="27">
        <f>[1]KT2030!J67</f>
        <v>0</v>
      </c>
      <c r="O68" s="27">
        <f>[1]KT2030!K67</f>
        <v>0</v>
      </c>
      <c r="P68" s="27">
        <f>[1]KT2030!L67</f>
        <v>0</v>
      </c>
      <c r="Q68" s="27">
        <f>[1]KT2030!M67</f>
        <v>0</v>
      </c>
      <c r="R68" s="27">
        <f>[1]KT2030!N67</f>
        <v>0</v>
      </c>
      <c r="S68" s="27">
        <f>[1]KT2030!O67</f>
        <v>0</v>
      </c>
      <c r="T68" s="27">
        <f>[1]KT2030!P67</f>
        <v>0</v>
      </c>
      <c r="U68" s="27">
        <f>[1]KT2030!Q67</f>
        <v>0</v>
      </c>
      <c r="V68" s="27">
        <f>[1]KT2030!R67</f>
        <v>0</v>
      </c>
      <c r="W68" s="27">
        <f>[1]KT2030!S67</f>
        <v>0</v>
      </c>
      <c r="X68" s="27">
        <f>[1]KT2030!T67</f>
        <v>0</v>
      </c>
      <c r="Y68" s="27">
        <f>[1]KT2030!U67</f>
        <v>0</v>
      </c>
      <c r="Z68" s="27">
        <f>[1]KT2030!V67</f>
        <v>0</v>
      </c>
      <c r="AA68" s="27">
        <f>[1]KT2030!W67</f>
        <v>0</v>
      </c>
      <c r="AB68" s="27">
        <f>[1]KT2030!X67</f>
        <v>0</v>
      </c>
      <c r="AC68" s="27">
        <f>[1]KT2030!Y67</f>
        <v>0</v>
      </c>
      <c r="AD68" s="27">
        <f>[1]KT2030!Z67</f>
        <v>0</v>
      </c>
      <c r="AE68" s="27">
        <f>[1]KT2030!AA67</f>
        <v>0</v>
      </c>
      <c r="AF68" s="27">
        <f>[1]KT2030!AB67</f>
        <v>0</v>
      </c>
      <c r="AG68" s="27">
        <f>[1]KT2030!AC67</f>
        <v>0</v>
      </c>
      <c r="AH68" s="27">
        <f>[1]KT2030!AD67</f>
        <v>0</v>
      </c>
    </row>
    <row r="69" spans="1:34" s="38" customFormat="1" ht="18.75" customHeight="1">
      <c r="A69" s="20">
        <v>4</v>
      </c>
      <c r="B69" s="39" t="s">
        <v>193</v>
      </c>
      <c r="C69" s="40"/>
      <c r="D69" s="25" t="s">
        <v>160</v>
      </c>
      <c r="E69" s="26" t="s">
        <v>160</v>
      </c>
      <c r="F69" s="8">
        <f t="shared" si="2"/>
        <v>0</v>
      </c>
      <c r="G69" s="28"/>
      <c r="H69" s="8"/>
      <c r="I69" s="8"/>
      <c r="J69" s="17">
        <v>0</v>
      </c>
      <c r="K69" s="8"/>
      <c r="L69" s="8"/>
      <c r="M69" s="8"/>
      <c r="N69" s="8"/>
      <c r="O69" s="8"/>
      <c r="P69" s="8"/>
      <c r="Q69" s="8"/>
      <c r="R69" s="8"/>
      <c r="S69" s="8"/>
      <c r="T69" s="8"/>
      <c r="U69" s="8"/>
      <c r="V69" s="8"/>
      <c r="W69" s="8"/>
      <c r="X69" s="8"/>
      <c r="Y69" s="8"/>
      <c r="Z69" s="8"/>
      <c r="AA69" s="8"/>
      <c r="AB69" s="8"/>
      <c r="AC69" s="8"/>
      <c r="AD69" s="8"/>
      <c r="AE69" s="8"/>
      <c r="AF69" s="8"/>
      <c r="AG69" s="8"/>
      <c r="AH69" s="8"/>
    </row>
    <row r="70" spans="1:34" ht="16.5" customHeight="1">
      <c r="A70" s="12"/>
      <c r="B70" s="193" t="s">
        <v>194</v>
      </c>
      <c r="C70" s="193"/>
      <c r="D70" s="193"/>
      <c r="E70" s="193"/>
      <c r="F70" s="193"/>
      <c r="G70" s="193"/>
      <c r="H70" s="193"/>
      <c r="I70" s="193"/>
      <c r="J70" s="193"/>
      <c r="K70" s="193"/>
      <c r="L70" s="193"/>
    </row>
  </sheetData>
  <mergeCells count="11">
    <mergeCell ref="E4:E5"/>
    <mergeCell ref="F4:F5"/>
    <mergeCell ref="K4:AD4"/>
    <mergeCell ref="B70:L70"/>
    <mergeCell ref="A1:AH1"/>
    <mergeCell ref="A2:AH2"/>
    <mergeCell ref="A3:AH3"/>
    <mergeCell ref="A4:A5"/>
    <mergeCell ref="B4:B5"/>
    <mergeCell ref="C4:C5"/>
    <mergeCell ref="D4:D5"/>
  </mergeCells>
  <printOptions horizontalCentered="1"/>
  <pageMargins left="0.74803149606299202" right="0.261811024" top="0.30118110199999998" bottom="0.30118110199999998" header="0.31496062992126" footer="0.31496062992126"/>
  <pageSetup paperSize="9" scale="52"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72"/>
  <sheetViews>
    <sheetView zoomScaleNormal="100" workbookViewId="0">
      <pane ySplit="3" topLeftCell="A4" activePane="bottomLeft" state="frozen"/>
      <selection pane="bottomLeft" activeCell="C72" sqref="C72"/>
    </sheetView>
  </sheetViews>
  <sheetFormatPr defaultColWidth="9" defaultRowHeight="15"/>
  <cols>
    <col min="1" max="1" width="4.5" style="50" customWidth="1"/>
    <col min="2" max="2" width="32.125" style="49" customWidth="1"/>
    <col min="3" max="3" width="9.875" style="49" customWidth="1"/>
    <col min="4" max="5" width="8.75" style="49" bestFit="1" customWidth="1"/>
    <col min="6" max="6" width="9.25" style="49" bestFit="1" customWidth="1"/>
    <col min="7" max="8" width="9.25" style="49" customWidth="1"/>
    <col min="9" max="9" width="8.75" style="49" bestFit="1" customWidth="1"/>
    <col min="10" max="10" width="9.25" style="49" customWidth="1"/>
    <col min="11" max="11" width="9.125" style="49" customWidth="1"/>
    <col min="12" max="16384" width="9" style="49"/>
  </cols>
  <sheetData>
    <row r="1" spans="1:12" ht="30.75" customHeight="1">
      <c r="A1" s="203" t="s">
        <v>426</v>
      </c>
      <c r="B1" s="203"/>
      <c r="C1" s="203"/>
      <c r="D1" s="203"/>
      <c r="E1" s="203"/>
      <c r="F1" s="203"/>
      <c r="G1" s="203"/>
      <c r="H1" s="203"/>
      <c r="I1" s="203"/>
      <c r="J1" s="203"/>
      <c r="K1" s="203"/>
    </row>
    <row r="2" spans="1:12" ht="18.75">
      <c r="A2" s="204" t="s">
        <v>424</v>
      </c>
      <c r="B2" s="204"/>
      <c r="C2" s="204"/>
      <c r="D2" s="204"/>
      <c r="E2" s="204"/>
      <c r="F2" s="204"/>
      <c r="G2" s="204"/>
      <c r="H2" s="204"/>
      <c r="I2" s="204"/>
      <c r="J2" s="204"/>
      <c r="K2" s="204"/>
    </row>
    <row r="3" spans="1:12" s="54" customFormat="1" ht="44.25" customHeight="1">
      <c r="A3" s="51"/>
      <c r="B3" s="52"/>
      <c r="C3" s="52" t="s">
        <v>262</v>
      </c>
      <c r="D3" s="53" t="s">
        <v>244</v>
      </c>
      <c r="E3" s="53" t="s">
        <v>245</v>
      </c>
      <c r="F3" s="53" t="s">
        <v>246</v>
      </c>
      <c r="G3" s="53" t="s">
        <v>247</v>
      </c>
      <c r="H3" s="53" t="s">
        <v>248</v>
      </c>
      <c r="I3" s="53" t="s">
        <v>249</v>
      </c>
      <c r="J3" s="53" t="s">
        <v>250</v>
      </c>
      <c r="K3" s="53" t="s">
        <v>251</v>
      </c>
      <c r="L3" s="53" t="s">
        <v>252</v>
      </c>
    </row>
    <row r="4" spans="1:12" s="58" customFormat="1" ht="31.5">
      <c r="A4" s="127" t="s">
        <v>341</v>
      </c>
      <c r="B4" s="128" t="s">
        <v>375</v>
      </c>
      <c r="C4" s="56"/>
      <c r="D4" s="133"/>
      <c r="E4" s="133"/>
      <c r="F4" s="133"/>
      <c r="G4" s="133"/>
      <c r="H4" s="133"/>
      <c r="I4" s="133"/>
      <c r="J4" s="133"/>
      <c r="K4" s="133"/>
      <c r="L4" s="133"/>
    </row>
    <row r="5" spans="1:12" s="63" customFormat="1" ht="15.75">
      <c r="A5" s="59" t="s">
        <v>300</v>
      </c>
      <c r="B5" s="128" t="s">
        <v>342</v>
      </c>
      <c r="C5" s="61"/>
      <c r="D5" s="134"/>
      <c r="E5" s="134"/>
      <c r="F5" s="134"/>
      <c r="G5" s="134"/>
      <c r="H5" s="134"/>
      <c r="I5" s="134"/>
      <c r="J5" s="134"/>
      <c r="K5" s="134"/>
      <c r="L5" s="134"/>
    </row>
    <row r="6" spans="1:12" ht="31.5">
      <c r="A6" s="201">
        <v>1</v>
      </c>
      <c r="B6" s="64" t="s">
        <v>263</v>
      </c>
      <c r="C6" s="65" t="s">
        <v>285</v>
      </c>
      <c r="D6" s="136"/>
      <c r="E6" s="136"/>
      <c r="F6" s="136"/>
      <c r="G6" s="136"/>
      <c r="H6" s="136"/>
      <c r="I6" s="136"/>
      <c r="J6" s="136"/>
      <c r="K6" s="136"/>
      <c r="L6" s="136"/>
    </row>
    <row r="7" spans="1:12" ht="15.75">
      <c r="A7" s="201"/>
      <c r="B7" s="67" t="s">
        <v>264</v>
      </c>
      <c r="C7" s="65" t="s">
        <v>285</v>
      </c>
      <c r="D7" s="152">
        <v>665</v>
      </c>
      <c r="E7" s="152">
        <v>861</v>
      </c>
      <c r="F7" s="152">
        <v>485</v>
      </c>
      <c r="G7" s="152">
        <v>400</v>
      </c>
      <c r="H7" s="152">
        <v>240</v>
      </c>
      <c r="I7" s="152">
        <v>530</v>
      </c>
      <c r="J7" s="152">
        <v>598</v>
      </c>
      <c r="K7" s="152">
        <v>250</v>
      </c>
      <c r="L7" s="152">
        <v>760</v>
      </c>
    </row>
    <row r="8" spans="1:12" ht="15.75">
      <c r="A8" s="201"/>
      <c r="B8" s="67" t="s">
        <v>265</v>
      </c>
      <c r="C8" s="65" t="s">
        <v>285</v>
      </c>
      <c r="D8" s="152">
        <v>95</v>
      </c>
      <c r="E8" s="152">
        <v>145</v>
      </c>
      <c r="F8" s="152">
        <v>15</v>
      </c>
      <c r="G8" s="152">
        <v>30</v>
      </c>
      <c r="H8" s="152">
        <v>60</v>
      </c>
      <c r="I8" s="152">
        <v>71</v>
      </c>
      <c r="J8" s="152">
        <v>67</v>
      </c>
      <c r="K8" s="152">
        <v>65</v>
      </c>
      <c r="L8" s="152">
        <v>220</v>
      </c>
    </row>
    <row r="9" spans="1:12" ht="15.75">
      <c r="A9" s="201"/>
      <c r="B9" s="64" t="s">
        <v>266</v>
      </c>
      <c r="C9" s="65" t="s">
        <v>269</v>
      </c>
      <c r="D9" s="152"/>
      <c r="E9" s="152"/>
      <c r="F9" s="152"/>
      <c r="G9" s="152"/>
      <c r="H9" s="152"/>
      <c r="I9" s="152"/>
      <c r="J9" s="152"/>
      <c r="K9" s="152"/>
      <c r="L9" s="152"/>
    </row>
    <row r="10" spans="1:12" ht="15.75">
      <c r="A10" s="201"/>
      <c r="B10" s="67" t="s">
        <v>343</v>
      </c>
      <c r="C10" s="65" t="s">
        <v>269</v>
      </c>
      <c r="D10" s="152">
        <v>2843</v>
      </c>
      <c r="E10" s="152">
        <v>3670</v>
      </c>
      <c r="F10" s="152">
        <v>2060</v>
      </c>
      <c r="G10" s="152">
        <v>1700</v>
      </c>
      <c r="H10" s="152">
        <v>1020</v>
      </c>
      <c r="I10" s="152">
        <v>2260</v>
      </c>
      <c r="J10" s="152">
        <v>2550</v>
      </c>
      <c r="K10" s="152">
        <v>1065</v>
      </c>
      <c r="L10" s="152">
        <v>3240</v>
      </c>
    </row>
    <row r="11" spans="1:12" ht="15.75">
      <c r="A11" s="201"/>
      <c r="B11" s="67" t="s">
        <v>344</v>
      </c>
      <c r="C11" s="65" t="s">
        <v>269</v>
      </c>
      <c r="D11" s="152">
        <v>555.75</v>
      </c>
      <c r="E11" s="152">
        <v>848.25</v>
      </c>
      <c r="F11" s="152">
        <v>87.75</v>
      </c>
      <c r="G11" s="152">
        <v>175.5</v>
      </c>
      <c r="H11" s="152">
        <v>351</v>
      </c>
      <c r="I11" s="152">
        <v>415.34999999999997</v>
      </c>
      <c r="J11" s="152">
        <v>321.75</v>
      </c>
      <c r="K11" s="152">
        <v>380.25</v>
      </c>
      <c r="L11" s="152">
        <v>1296</v>
      </c>
    </row>
    <row r="12" spans="1:12" ht="31.5">
      <c r="A12" s="200">
        <v>2</v>
      </c>
      <c r="B12" s="64" t="s">
        <v>267</v>
      </c>
      <c r="C12" s="65"/>
      <c r="D12" s="136"/>
      <c r="E12" s="136"/>
      <c r="F12" s="136"/>
      <c r="G12" s="136"/>
      <c r="H12" s="136"/>
      <c r="I12" s="136"/>
      <c r="J12" s="136"/>
      <c r="K12" s="136"/>
      <c r="L12" s="136"/>
    </row>
    <row r="13" spans="1:12" ht="15.75">
      <c r="A13" s="201"/>
      <c r="B13" s="67" t="s">
        <v>268</v>
      </c>
      <c r="C13" s="65" t="s">
        <v>269</v>
      </c>
      <c r="D13" s="152">
        <v>1511</v>
      </c>
      <c r="E13" s="152">
        <v>1300</v>
      </c>
      <c r="F13" s="152">
        <v>2300</v>
      </c>
      <c r="G13" s="152">
        <v>9200</v>
      </c>
      <c r="H13" s="152">
        <v>13500</v>
      </c>
      <c r="I13" s="152">
        <v>1450</v>
      </c>
      <c r="J13" s="152">
        <v>0</v>
      </c>
      <c r="K13" s="152">
        <v>0</v>
      </c>
      <c r="L13" s="152">
        <v>2200</v>
      </c>
    </row>
    <row r="14" spans="1:12" ht="15.75">
      <c r="A14" s="201"/>
      <c r="B14" s="68" t="s">
        <v>270</v>
      </c>
      <c r="C14" s="65" t="s">
        <v>269</v>
      </c>
      <c r="D14" s="152">
        <v>315</v>
      </c>
      <c r="E14" s="152">
        <v>802</v>
      </c>
      <c r="F14" s="152">
        <v>140</v>
      </c>
      <c r="G14" s="152">
        <v>215</v>
      </c>
      <c r="H14" s="152">
        <v>872</v>
      </c>
      <c r="I14" s="152">
        <v>700</v>
      </c>
      <c r="J14" s="152">
        <v>724</v>
      </c>
      <c r="K14" s="152">
        <v>153</v>
      </c>
      <c r="L14" s="152">
        <v>710</v>
      </c>
    </row>
    <row r="15" spans="1:12" ht="15.75">
      <c r="A15" s="201"/>
      <c r="B15" s="68" t="s">
        <v>271</v>
      </c>
      <c r="C15" s="65" t="s">
        <v>269</v>
      </c>
      <c r="D15" s="152">
        <v>0</v>
      </c>
      <c r="E15" s="152">
        <v>0</v>
      </c>
      <c r="F15" s="152">
        <v>0</v>
      </c>
      <c r="G15" s="152">
        <v>0</v>
      </c>
      <c r="H15" s="152">
        <v>0</v>
      </c>
      <c r="I15" s="152">
        <v>0</v>
      </c>
      <c r="J15" s="152">
        <v>0</v>
      </c>
      <c r="K15" s="152">
        <v>0</v>
      </c>
      <c r="L15" s="152">
        <v>0</v>
      </c>
    </row>
    <row r="16" spans="1:12" ht="15.75">
      <c r="A16" s="201"/>
      <c r="B16" s="67" t="s">
        <v>272</v>
      </c>
      <c r="C16" s="65" t="s">
        <v>269</v>
      </c>
      <c r="D16" s="152">
        <v>12</v>
      </c>
      <c r="E16" s="152">
        <v>0</v>
      </c>
      <c r="F16" s="152">
        <v>30</v>
      </c>
      <c r="G16" s="152">
        <v>2</v>
      </c>
      <c r="H16" s="152">
        <v>0</v>
      </c>
      <c r="I16" s="152">
        <v>0</v>
      </c>
      <c r="J16" s="152">
        <v>8</v>
      </c>
      <c r="K16" s="152">
        <v>0</v>
      </c>
      <c r="L16" s="152">
        <v>80</v>
      </c>
    </row>
    <row r="17" spans="1:12" ht="15.75">
      <c r="A17" s="202"/>
      <c r="B17" s="67" t="s">
        <v>273</v>
      </c>
      <c r="C17" s="65" t="s">
        <v>269</v>
      </c>
      <c r="D17" s="152">
        <v>0</v>
      </c>
      <c r="E17" s="152">
        <v>7</v>
      </c>
      <c r="F17" s="152">
        <v>57</v>
      </c>
      <c r="G17" s="152">
        <v>28</v>
      </c>
      <c r="H17" s="152">
        <v>412</v>
      </c>
      <c r="I17" s="152">
        <v>455</v>
      </c>
      <c r="J17" s="152">
        <v>47</v>
      </c>
      <c r="K17" s="152">
        <v>35</v>
      </c>
      <c r="L17" s="152">
        <v>275</v>
      </c>
    </row>
    <row r="18" spans="1:12" ht="15.75">
      <c r="A18" s="200">
        <v>3</v>
      </c>
      <c r="B18" s="69" t="s">
        <v>274</v>
      </c>
      <c r="C18" s="70"/>
      <c r="D18" s="136"/>
      <c r="E18" s="136"/>
      <c r="F18" s="136"/>
      <c r="G18" s="136"/>
      <c r="H18" s="136"/>
      <c r="I18" s="136"/>
      <c r="J18" s="136"/>
      <c r="K18" s="136"/>
      <c r="L18" s="136"/>
    </row>
    <row r="19" spans="1:12" ht="15.75">
      <c r="A19" s="201"/>
      <c r="B19" s="71" t="s">
        <v>275</v>
      </c>
      <c r="C19" s="65" t="s">
        <v>276</v>
      </c>
      <c r="D19" s="154">
        <v>593</v>
      </c>
      <c r="E19" s="154">
        <v>694</v>
      </c>
      <c r="F19" s="154">
        <v>404</v>
      </c>
      <c r="G19" s="154">
        <v>388</v>
      </c>
      <c r="H19" s="154">
        <v>133</v>
      </c>
      <c r="I19" s="154">
        <v>929</v>
      </c>
      <c r="J19" s="154">
        <v>1414</v>
      </c>
      <c r="K19" s="154">
        <v>320</v>
      </c>
      <c r="L19" s="154">
        <v>2550</v>
      </c>
    </row>
    <row r="20" spans="1:12" ht="15.75">
      <c r="A20" s="201"/>
      <c r="B20" s="71" t="s">
        <v>277</v>
      </c>
      <c r="C20" s="65" t="s">
        <v>276</v>
      </c>
      <c r="D20" s="156">
        <v>285</v>
      </c>
      <c r="E20" s="156">
        <v>711</v>
      </c>
      <c r="F20" s="156">
        <v>399</v>
      </c>
      <c r="G20" s="156">
        <v>602</v>
      </c>
      <c r="H20" s="156">
        <v>60</v>
      </c>
      <c r="I20" s="156">
        <v>69</v>
      </c>
      <c r="J20" s="156">
        <v>50</v>
      </c>
      <c r="K20" s="156">
        <v>245</v>
      </c>
      <c r="L20" s="156">
        <v>1809</v>
      </c>
    </row>
    <row r="21" spans="1:12" ht="15.75">
      <c r="A21" s="201"/>
      <c r="B21" s="71" t="s">
        <v>278</v>
      </c>
      <c r="C21" s="65" t="s">
        <v>276</v>
      </c>
      <c r="D21" s="154">
        <v>9290</v>
      </c>
      <c r="E21" s="154">
        <v>4762</v>
      </c>
      <c r="F21" s="154">
        <v>2303</v>
      </c>
      <c r="G21" s="154">
        <v>1838</v>
      </c>
      <c r="H21" s="154">
        <v>3122</v>
      </c>
      <c r="I21" s="154">
        <v>1723</v>
      </c>
      <c r="J21" s="154">
        <v>3185</v>
      </c>
      <c r="K21" s="154">
        <v>1697</v>
      </c>
      <c r="L21" s="154">
        <v>4776</v>
      </c>
    </row>
    <row r="22" spans="1:12" ht="15.75">
      <c r="A22" s="201"/>
      <c r="B22" s="71" t="s">
        <v>279</v>
      </c>
      <c r="C22" s="65" t="s">
        <v>276</v>
      </c>
      <c r="D22" s="157">
        <v>190000</v>
      </c>
      <c r="E22" s="157">
        <v>82000</v>
      </c>
      <c r="F22" s="157">
        <v>37000</v>
      </c>
      <c r="G22" s="157">
        <v>76800</v>
      </c>
      <c r="H22" s="157">
        <v>155000</v>
      </c>
      <c r="I22" s="157">
        <v>68000</v>
      </c>
      <c r="J22" s="157">
        <v>92000</v>
      </c>
      <c r="K22" s="157">
        <v>34000</v>
      </c>
      <c r="L22" s="157">
        <v>319645</v>
      </c>
    </row>
    <row r="23" spans="1:12" ht="15.75">
      <c r="A23" s="202"/>
      <c r="B23" s="72" t="s">
        <v>280</v>
      </c>
      <c r="C23" s="65" t="s">
        <v>269</v>
      </c>
      <c r="D23" s="157">
        <v>1183.4449999999999</v>
      </c>
      <c r="E23" s="157">
        <v>614.20900000000006</v>
      </c>
      <c r="F23" s="157">
        <v>299.34100000000001</v>
      </c>
      <c r="G23" s="157">
        <v>346.101</v>
      </c>
      <c r="H23" s="157">
        <v>574.22900000000004</v>
      </c>
      <c r="I23" s="157">
        <v>332.98099999999999</v>
      </c>
      <c r="J23" s="157">
        <v>525.69500000000005</v>
      </c>
      <c r="K23" s="157">
        <v>230.81399999999999</v>
      </c>
      <c r="L23" s="157">
        <v>1212.5619999999999</v>
      </c>
    </row>
    <row r="24" spans="1:12" s="75" customFormat="1" ht="15.75">
      <c r="A24" s="59" t="s">
        <v>301</v>
      </c>
      <c r="B24" s="73" t="s">
        <v>281</v>
      </c>
      <c r="C24" s="60"/>
      <c r="D24" s="134"/>
      <c r="E24" s="134"/>
      <c r="F24" s="134"/>
      <c r="G24" s="134"/>
      <c r="H24" s="134"/>
      <c r="I24" s="134"/>
      <c r="J24" s="134"/>
      <c r="K24" s="134"/>
      <c r="L24" s="134"/>
    </row>
    <row r="25" spans="1:12" ht="15.75">
      <c r="A25" s="76">
        <v>1</v>
      </c>
      <c r="B25" s="71" t="s">
        <v>282</v>
      </c>
      <c r="C25" s="65" t="s">
        <v>283</v>
      </c>
      <c r="D25" s="173">
        <v>0</v>
      </c>
      <c r="E25" s="173">
        <v>0</v>
      </c>
      <c r="F25" s="173">
        <v>0</v>
      </c>
      <c r="G25" s="173">
        <v>0</v>
      </c>
      <c r="H25" s="173">
        <v>35.152146666666667</v>
      </c>
      <c r="I25" s="173">
        <v>0</v>
      </c>
      <c r="J25" s="173">
        <v>0</v>
      </c>
      <c r="K25" s="173">
        <v>0</v>
      </c>
      <c r="L25" s="173">
        <v>0</v>
      </c>
    </row>
    <row r="26" spans="1:12" ht="15.75">
      <c r="A26" s="76">
        <v>2</v>
      </c>
      <c r="B26" s="72" t="s">
        <v>284</v>
      </c>
      <c r="C26" s="47" t="s">
        <v>285</v>
      </c>
      <c r="D26" s="173">
        <v>69.900000000000006</v>
      </c>
      <c r="E26" s="173">
        <v>40</v>
      </c>
      <c r="F26" s="173">
        <v>36</v>
      </c>
      <c r="G26" s="173">
        <v>0</v>
      </c>
      <c r="H26" s="173">
        <v>101</v>
      </c>
      <c r="I26" s="173">
        <v>30.599999999999994</v>
      </c>
      <c r="J26" s="173">
        <v>0</v>
      </c>
      <c r="K26" s="173">
        <v>70</v>
      </c>
      <c r="L26" s="173">
        <v>33</v>
      </c>
    </row>
    <row r="27" spans="1:12" ht="15.75">
      <c r="A27" s="76">
        <v>3</v>
      </c>
      <c r="B27" s="67" t="s">
        <v>286</v>
      </c>
      <c r="C27" s="65" t="s">
        <v>283</v>
      </c>
      <c r="D27" s="173">
        <v>15</v>
      </c>
      <c r="E27" s="173">
        <v>16</v>
      </c>
      <c r="F27" s="173">
        <v>5.8333333333333357</v>
      </c>
      <c r="G27" s="173">
        <v>43.786666666666662</v>
      </c>
      <c r="H27" s="173">
        <v>42</v>
      </c>
      <c r="I27" s="173">
        <v>59.019999999999996</v>
      </c>
      <c r="J27" s="173">
        <v>23.666666666666671</v>
      </c>
      <c r="K27" s="173">
        <v>72.946666666666658</v>
      </c>
      <c r="L27" s="173">
        <v>9.7866666666666635</v>
      </c>
    </row>
    <row r="28" spans="1:12" ht="15.75">
      <c r="A28" s="76">
        <v>4</v>
      </c>
      <c r="B28" s="72" t="s">
        <v>287</v>
      </c>
      <c r="C28" s="65" t="s">
        <v>285</v>
      </c>
      <c r="D28" s="173">
        <v>0</v>
      </c>
      <c r="E28" s="173">
        <v>0</v>
      </c>
      <c r="F28" s="173">
        <v>0</v>
      </c>
      <c r="G28" s="173">
        <v>0</v>
      </c>
      <c r="H28" s="173">
        <v>0</v>
      </c>
      <c r="I28" s="173">
        <v>4</v>
      </c>
      <c r="J28" s="173">
        <v>4</v>
      </c>
      <c r="K28" s="173">
        <v>4</v>
      </c>
      <c r="L28" s="173">
        <v>3</v>
      </c>
    </row>
    <row r="29" spans="1:12" ht="15.75">
      <c r="A29" s="200">
        <v>5</v>
      </c>
      <c r="B29" s="64" t="s">
        <v>288</v>
      </c>
      <c r="C29" s="47"/>
      <c r="D29" s="136"/>
      <c r="E29" s="136"/>
      <c r="F29" s="136"/>
      <c r="G29" s="136"/>
      <c r="H29" s="136"/>
      <c r="I29" s="136"/>
      <c r="J29" s="136"/>
      <c r="K29" s="136"/>
      <c r="L29" s="136"/>
    </row>
    <row r="30" spans="1:12" ht="15.75">
      <c r="A30" s="201"/>
      <c r="B30" s="72" t="s">
        <v>289</v>
      </c>
      <c r="C30" s="65" t="s">
        <v>290</v>
      </c>
      <c r="D30" s="173">
        <v>53663.524666666664</v>
      </c>
      <c r="E30" s="173">
        <v>0</v>
      </c>
      <c r="F30" s="173">
        <v>0</v>
      </c>
      <c r="G30" s="173">
        <v>4259.4795249999997</v>
      </c>
      <c r="H30" s="173">
        <v>7097.7016416666665</v>
      </c>
      <c r="I30" s="173">
        <v>4480.7852616666696</v>
      </c>
      <c r="J30" s="173">
        <v>0</v>
      </c>
      <c r="K30" s="173">
        <v>15901.571611666666</v>
      </c>
      <c r="L30" s="173">
        <v>0</v>
      </c>
    </row>
    <row r="31" spans="1:12" ht="15.75">
      <c r="A31" s="201"/>
      <c r="B31" s="72" t="s">
        <v>291</v>
      </c>
      <c r="C31" s="65"/>
      <c r="D31" s="173"/>
      <c r="E31" s="173"/>
      <c r="F31" s="173"/>
      <c r="G31" s="173"/>
      <c r="H31" s="173"/>
      <c r="I31" s="173"/>
      <c r="J31" s="173"/>
      <c r="K31" s="173"/>
      <c r="L31" s="173"/>
    </row>
    <row r="32" spans="1:12" ht="15.75">
      <c r="A32" s="201"/>
      <c r="B32" s="71" t="s">
        <v>292</v>
      </c>
      <c r="C32" s="65" t="s">
        <v>269</v>
      </c>
      <c r="D32" s="173">
        <v>0</v>
      </c>
      <c r="E32" s="173">
        <v>0</v>
      </c>
      <c r="F32" s="173">
        <v>0</v>
      </c>
      <c r="G32" s="173">
        <v>0</v>
      </c>
      <c r="H32" s="174">
        <v>68.06</v>
      </c>
      <c r="I32" s="174">
        <v>476.42000000000007</v>
      </c>
      <c r="J32" s="174">
        <v>1225.08</v>
      </c>
      <c r="K32" s="174">
        <v>476.42000000000007</v>
      </c>
      <c r="L32" s="173">
        <v>0</v>
      </c>
    </row>
    <row r="33" spans="1:12" ht="15.75">
      <c r="A33" s="201"/>
      <c r="B33" s="71" t="s">
        <v>293</v>
      </c>
      <c r="C33" s="65" t="s">
        <v>269</v>
      </c>
      <c r="D33" s="173">
        <v>0</v>
      </c>
      <c r="E33" s="173">
        <v>0</v>
      </c>
      <c r="F33" s="173">
        <v>0</v>
      </c>
      <c r="G33" s="173">
        <v>0</v>
      </c>
      <c r="H33" s="173">
        <v>0</v>
      </c>
      <c r="I33" s="173">
        <v>0</v>
      </c>
      <c r="J33" s="165">
        <v>122.59333333333335</v>
      </c>
      <c r="K33" s="173">
        <v>0</v>
      </c>
      <c r="L33" s="165">
        <v>124.26333333333332</v>
      </c>
    </row>
    <row r="34" spans="1:12" ht="15.75">
      <c r="A34" s="201"/>
      <c r="B34" s="71" t="s">
        <v>294</v>
      </c>
      <c r="C34" s="65" t="s">
        <v>269</v>
      </c>
      <c r="D34" s="173">
        <v>0</v>
      </c>
      <c r="E34" s="173">
        <v>0</v>
      </c>
      <c r="F34" s="173">
        <v>0</v>
      </c>
      <c r="G34" s="173">
        <v>0</v>
      </c>
      <c r="H34" s="173">
        <v>0</v>
      </c>
      <c r="I34" s="173">
        <v>0</v>
      </c>
      <c r="J34" s="173">
        <v>0</v>
      </c>
      <c r="K34" s="173">
        <v>0</v>
      </c>
      <c r="L34" s="173">
        <v>0</v>
      </c>
    </row>
    <row r="35" spans="1:12" ht="15.75">
      <c r="A35" s="202"/>
      <c r="B35" s="71" t="s">
        <v>295</v>
      </c>
      <c r="C35" s="65" t="s">
        <v>269</v>
      </c>
      <c r="D35" s="173">
        <v>0</v>
      </c>
      <c r="E35" s="173">
        <v>0</v>
      </c>
      <c r="F35" s="173">
        <v>0</v>
      </c>
      <c r="G35" s="173">
        <v>0</v>
      </c>
      <c r="H35" s="173">
        <v>0</v>
      </c>
      <c r="I35" s="173">
        <v>0</v>
      </c>
      <c r="J35" s="173">
        <v>186.55538801416697</v>
      </c>
      <c r="K35" s="173">
        <v>0</v>
      </c>
      <c r="L35" s="173">
        <v>0</v>
      </c>
    </row>
    <row r="36" spans="1:12" ht="15.75">
      <c r="A36" s="76">
        <v>6</v>
      </c>
      <c r="B36" s="71" t="s">
        <v>296</v>
      </c>
      <c r="C36" s="65" t="s">
        <v>285</v>
      </c>
      <c r="D36" s="173">
        <v>5</v>
      </c>
      <c r="E36" s="173">
        <v>5</v>
      </c>
      <c r="F36" s="173">
        <v>5</v>
      </c>
      <c r="G36" s="173">
        <v>4</v>
      </c>
      <c r="H36" s="173">
        <v>30</v>
      </c>
      <c r="I36" s="173">
        <v>5</v>
      </c>
      <c r="J36" s="173">
        <v>5</v>
      </c>
      <c r="K36" s="173">
        <v>5</v>
      </c>
      <c r="L36" s="173">
        <v>0</v>
      </c>
    </row>
    <row r="37" spans="1:12" s="75" customFormat="1" ht="15.75">
      <c r="A37" s="59" t="s">
        <v>339</v>
      </c>
      <c r="B37" s="73" t="s">
        <v>297</v>
      </c>
      <c r="C37" s="77"/>
      <c r="D37" s="159"/>
      <c r="E37" s="159"/>
      <c r="F37" s="159"/>
      <c r="G37" s="159"/>
      <c r="H37" s="159"/>
      <c r="I37" s="159"/>
      <c r="J37" s="159"/>
      <c r="K37" s="159"/>
      <c r="L37" s="159"/>
    </row>
    <row r="38" spans="1:12" ht="15.75">
      <c r="A38" s="76">
        <v>1</v>
      </c>
      <c r="B38" s="71" t="s">
        <v>298</v>
      </c>
      <c r="C38" s="65" t="s">
        <v>285</v>
      </c>
      <c r="D38" s="161">
        <v>45.16</v>
      </c>
      <c r="E38" s="161">
        <v>34.06</v>
      </c>
      <c r="F38" s="161">
        <v>12.06</v>
      </c>
      <c r="G38" s="161">
        <v>12.67</v>
      </c>
      <c r="H38" s="161">
        <v>5.21</v>
      </c>
      <c r="I38" s="161">
        <v>5.32</v>
      </c>
      <c r="J38" s="161">
        <v>11.61</v>
      </c>
      <c r="K38" s="161">
        <v>1.02</v>
      </c>
      <c r="L38" s="161">
        <v>25.01</v>
      </c>
    </row>
    <row r="39" spans="1:12" ht="15.75">
      <c r="A39" s="76">
        <v>2</v>
      </c>
      <c r="B39" s="67" t="s">
        <v>299</v>
      </c>
      <c r="C39" s="47" t="s">
        <v>269</v>
      </c>
      <c r="D39" s="162">
        <v>44.725000000000001</v>
      </c>
      <c r="E39" s="162">
        <v>33.354999999999997</v>
      </c>
      <c r="F39" s="162">
        <v>11.975</v>
      </c>
      <c r="G39" s="162">
        <v>12.67</v>
      </c>
      <c r="H39" s="162">
        <v>5.7549999999999999</v>
      </c>
      <c r="I39" s="162">
        <v>5.8249999999999993</v>
      </c>
      <c r="J39" s="162">
        <v>12.09</v>
      </c>
      <c r="K39" s="162">
        <v>1.61</v>
      </c>
      <c r="L39" s="162">
        <v>15.835000000000001</v>
      </c>
    </row>
    <row r="40" spans="1:12" s="79" customFormat="1" ht="14.25">
      <c r="A40" s="127" t="s">
        <v>345</v>
      </c>
      <c r="B40" s="129" t="s">
        <v>432</v>
      </c>
      <c r="C40" s="78"/>
      <c r="D40" s="133"/>
      <c r="E40" s="133"/>
      <c r="F40" s="133"/>
      <c r="G40" s="133"/>
      <c r="H40" s="133"/>
      <c r="I40" s="133"/>
      <c r="J40" s="133"/>
      <c r="K40" s="133"/>
      <c r="L40" s="133"/>
    </row>
    <row r="41" spans="1:12" ht="15.75">
      <c r="A41" s="76">
        <v>1</v>
      </c>
      <c r="B41" s="71" t="s">
        <v>302</v>
      </c>
      <c r="C41" s="80" t="s">
        <v>303</v>
      </c>
      <c r="D41" s="135"/>
      <c r="E41" s="135"/>
      <c r="F41" s="135"/>
      <c r="G41" s="135"/>
      <c r="H41" s="135"/>
      <c r="I41" s="135"/>
      <c r="J41" s="135"/>
      <c r="K41" s="135"/>
      <c r="L41" s="135"/>
    </row>
    <row r="42" spans="1:12" ht="15.75">
      <c r="A42" s="76">
        <v>2</v>
      </c>
      <c r="B42" s="71" t="s">
        <v>304</v>
      </c>
      <c r="C42" s="80" t="s">
        <v>305</v>
      </c>
      <c r="D42" s="136"/>
      <c r="E42" s="136"/>
      <c r="F42" s="136"/>
      <c r="G42" s="136"/>
      <c r="H42" s="136"/>
      <c r="I42" s="136"/>
      <c r="J42" s="136"/>
      <c r="K42" s="136"/>
      <c r="L42" s="136"/>
    </row>
    <row r="43" spans="1:12" ht="15.75">
      <c r="A43" s="76">
        <v>3</v>
      </c>
      <c r="B43" s="71" t="s">
        <v>306</v>
      </c>
      <c r="C43" s="80" t="s">
        <v>305</v>
      </c>
      <c r="D43" s="136"/>
      <c r="E43" s="136"/>
      <c r="F43" s="136"/>
      <c r="G43" s="136"/>
      <c r="H43" s="137">
        <f>973-721.33</f>
        <v>251.66999999999996</v>
      </c>
      <c r="I43" s="136"/>
      <c r="J43" s="136"/>
      <c r="K43" s="136"/>
      <c r="L43" s="136"/>
    </row>
    <row r="44" spans="1:12" ht="15.75">
      <c r="A44" s="76">
        <v>4</v>
      </c>
      <c r="B44" s="71" t="s">
        <v>307</v>
      </c>
      <c r="C44" s="80" t="s">
        <v>308</v>
      </c>
      <c r="D44" s="136"/>
      <c r="E44" s="136"/>
      <c r="F44" s="136"/>
      <c r="G44" s="136"/>
      <c r="H44" s="138">
        <f>10-7</f>
        <v>3</v>
      </c>
      <c r="I44" s="138">
        <f>5-3</f>
        <v>2</v>
      </c>
      <c r="J44" s="136"/>
      <c r="K44" s="136"/>
      <c r="L44" s="136"/>
    </row>
    <row r="45" spans="1:12" ht="18.75">
      <c r="A45" s="76">
        <v>5</v>
      </c>
      <c r="B45" s="71" t="s">
        <v>309</v>
      </c>
      <c r="C45" s="81" t="s">
        <v>310</v>
      </c>
      <c r="D45" s="137"/>
      <c r="E45" s="137"/>
      <c r="F45" s="136">
        <v>62</v>
      </c>
      <c r="G45" s="136">
        <v>52</v>
      </c>
      <c r="H45" s="137">
        <v>77.98</v>
      </c>
      <c r="I45" s="137">
        <v>83.56</v>
      </c>
      <c r="J45" s="136"/>
      <c r="K45" s="136">
        <v>63</v>
      </c>
      <c r="L45" s="136"/>
    </row>
    <row r="46" spans="1:12" ht="18.75">
      <c r="A46" s="76">
        <v>6</v>
      </c>
      <c r="B46" s="71" t="s">
        <v>311</v>
      </c>
      <c r="C46" s="81" t="s">
        <v>310</v>
      </c>
      <c r="D46" s="136"/>
      <c r="E46" s="136"/>
      <c r="F46" s="136"/>
      <c r="G46" s="136"/>
      <c r="H46" s="138">
        <v>189</v>
      </c>
      <c r="I46" s="136"/>
      <c r="J46" s="136"/>
      <c r="K46" s="136"/>
      <c r="L46" s="136"/>
    </row>
    <row r="47" spans="1:12" ht="15.75">
      <c r="A47" s="76">
        <v>7</v>
      </c>
      <c r="B47" s="71" t="s">
        <v>312</v>
      </c>
      <c r="C47" s="80" t="s">
        <v>269</v>
      </c>
      <c r="D47" s="136"/>
      <c r="E47" s="136"/>
      <c r="F47" s="136"/>
      <c r="G47" s="136"/>
      <c r="H47" s="136"/>
      <c r="I47" s="136"/>
      <c r="J47" s="136"/>
      <c r="K47" s="136"/>
      <c r="L47" s="136"/>
    </row>
    <row r="48" spans="1:12" ht="31.5">
      <c r="A48" s="76">
        <v>8</v>
      </c>
      <c r="B48" s="67" t="s">
        <v>313</v>
      </c>
      <c r="C48" s="82" t="s">
        <v>310</v>
      </c>
      <c r="D48" s="136">
        <v>2</v>
      </c>
      <c r="E48" s="136"/>
      <c r="F48" s="136"/>
      <c r="G48" s="136"/>
      <c r="H48" s="136"/>
      <c r="I48" s="136"/>
      <c r="J48" s="136"/>
      <c r="K48" s="136"/>
      <c r="L48" s="136"/>
    </row>
    <row r="49" spans="1:12" ht="31.5">
      <c r="A49" s="76">
        <v>9</v>
      </c>
      <c r="B49" s="67" t="s">
        <v>314</v>
      </c>
      <c r="C49" s="82" t="s">
        <v>305</v>
      </c>
      <c r="D49" s="136"/>
      <c r="E49" s="136"/>
      <c r="F49" s="136"/>
      <c r="G49" s="136"/>
      <c r="H49" s="136"/>
      <c r="I49" s="136"/>
      <c r="J49" s="136"/>
      <c r="K49" s="136"/>
      <c r="L49" s="136"/>
    </row>
    <row r="50" spans="1:12" ht="15.75">
      <c r="A50" s="76">
        <v>10</v>
      </c>
      <c r="B50" s="67" t="s">
        <v>315</v>
      </c>
      <c r="C50" s="80" t="s">
        <v>269</v>
      </c>
      <c r="D50" s="136"/>
      <c r="E50" s="136"/>
      <c r="F50" s="136"/>
      <c r="G50" s="136"/>
      <c r="H50" s="136"/>
      <c r="I50" s="136"/>
      <c r="J50" s="136"/>
      <c r="K50" s="136"/>
      <c r="L50" s="136"/>
    </row>
    <row r="51" spans="1:12" ht="15.75">
      <c r="A51" s="76">
        <v>11</v>
      </c>
      <c r="B51" s="71" t="s">
        <v>316</v>
      </c>
      <c r="C51" s="80" t="s">
        <v>269</v>
      </c>
      <c r="D51" s="136"/>
      <c r="E51" s="136"/>
      <c r="F51" s="136"/>
      <c r="G51" s="136"/>
      <c r="H51" s="136"/>
      <c r="I51" s="136"/>
      <c r="J51" s="136"/>
      <c r="K51" s="136"/>
      <c r="L51" s="136"/>
    </row>
    <row r="52" spans="1:12" s="79" customFormat="1" ht="15.75">
      <c r="A52" s="127" t="s">
        <v>346</v>
      </c>
      <c r="B52" s="128" t="s">
        <v>429</v>
      </c>
      <c r="C52" s="55"/>
      <c r="D52" s="133"/>
      <c r="E52" s="133"/>
      <c r="F52" s="133"/>
      <c r="G52" s="133"/>
      <c r="H52" s="133"/>
      <c r="I52" s="133"/>
      <c r="J52" s="133"/>
      <c r="K52" s="133"/>
      <c r="L52" s="133"/>
    </row>
    <row r="53" spans="1:12" ht="15.75">
      <c r="A53" s="76">
        <v>1</v>
      </c>
      <c r="B53" s="84" t="s">
        <v>317</v>
      </c>
      <c r="C53" s="65" t="s">
        <v>318</v>
      </c>
      <c r="D53" s="136"/>
      <c r="E53" s="136"/>
      <c r="F53" s="136"/>
      <c r="G53" s="136"/>
      <c r="H53" s="136"/>
      <c r="I53" s="136"/>
      <c r="J53" s="136"/>
      <c r="K53" s="136"/>
      <c r="L53" s="136"/>
    </row>
    <row r="54" spans="1:12" ht="15.75">
      <c r="A54" s="76">
        <v>2</v>
      </c>
      <c r="B54" s="84" t="s">
        <v>319</v>
      </c>
      <c r="C54" s="47" t="s">
        <v>318</v>
      </c>
      <c r="D54" s="136"/>
      <c r="E54" s="136"/>
      <c r="F54" s="136"/>
      <c r="G54" s="136"/>
      <c r="H54" s="136"/>
      <c r="I54" s="136"/>
      <c r="J54" s="136"/>
      <c r="K54" s="136"/>
      <c r="L54" s="136"/>
    </row>
    <row r="55" spans="1:12" ht="15.75">
      <c r="A55" s="200">
        <v>3</v>
      </c>
      <c r="B55" s="69" t="s">
        <v>320</v>
      </c>
      <c r="C55" s="65" t="s">
        <v>318</v>
      </c>
      <c r="D55" s="136"/>
      <c r="E55" s="136"/>
      <c r="F55" s="136"/>
      <c r="G55" s="136"/>
      <c r="H55" s="136"/>
      <c r="I55" s="136"/>
      <c r="J55" s="136"/>
      <c r="K55" s="136"/>
      <c r="L55" s="136"/>
    </row>
    <row r="56" spans="1:12" ht="15.75">
      <c r="A56" s="201"/>
      <c r="B56" s="85" t="s">
        <v>321</v>
      </c>
      <c r="C56" s="65" t="s">
        <v>318</v>
      </c>
      <c r="D56" s="135"/>
      <c r="E56" s="135"/>
      <c r="F56" s="135">
        <v>0.16</v>
      </c>
      <c r="G56" s="135"/>
      <c r="H56" s="135">
        <v>1.7</v>
      </c>
      <c r="I56" s="135">
        <v>0.16</v>
      </c>
      <c r="J56" s="135"/>
      <c r="K56" s="135">
        <v>0.2</v>
      </c>
      <c r="L56" s="135">
        <v>0.6</v>
      </c>
    </row>
    <row r="57" spans="1:12" ht="15.75">
      <c r="A57" s="201"/>
      <c r="B57" s="85" t="s">
        <v>271</v>
      </c>
      <c r="C57" s="65" t="s">
        <v>318</v>
      </c>
      <c r="D57" s="135"/>
      <c r="E57" s="135"/>
      <c r="F57" s="135"/>
      <c r="G57" s="135"/>
      <c r="H57" s="135"/>
      <c r="I57" s="135"/>
      <c r="J57" s="135"/>
      <c r="K57" s="135"/>
      <c r="L57" s="135"/>
    </row>
    <row r="58" spans="1:12" ht="15.75">
      <c r="A58" s="201"/>
      <c r="B58" s="85" t="s">
        <v>322</v>
      </c>
      <c r="C58" s="65" t="s">
        <v>318</v>
      </c>
      <c r="D58" s="135"/>
      <c r="E58" s="135"/>
      <c r="F58" s="135"/>
      <c r="G58" s="135"/>
      <c r="H58" s="135"/>
      <c r="I58" s="135"/>
      <c r="J58" s="166">
        <f>0.5/12*4</f>
        <v>0.16666666666666666</v>
      </c>
      <c r="K58" s="135">
        <v>0.01</v>
      </c>
      <c r="L58" s="135"/>
    </row>
    <row r="59" spans="1:12" ht="15.75">
      <c r="A59" s="201"/>
      <c r="B59" s="85" t="s">
        <v>323</v>
      </c>
      <c r="C59" s="65" t="s">
        <v>318</v>
      </c>
      <c r="D59" s="135"/>
      <c r="E59" s="135"/>
      <c r="F59" s="135">
        <v>0.15</v>
      </c>
      <c r="G59" s="135"/>
      <c r="H59" s="135">
        <v>0.3</v>
      </c>
      <c r="I59" s="135"/>
      <c r="J59" s="135">
        <v>0.15</v>
      </c>
      <c r="K59" s="135">
        <f>1.5/12*4</f>
        <v>0.5</v>
      </c>
      <c r="L59" s="135">
        <v>0.15</v>
      </c>
    </row>
    <row r="60" spans="1:12" ht="15.75">
      <c r="A60" s="201"/>
      <c r="B60" s="72" t="s">
        <v>324</v>
      </c>
      <c r="C60" s="65" t="s">
        <v>318</v>
      </c>
      <c r="D60" s="135">
        <v>0.01</v>
      </c>
      <c r="E60" s="135"/>
      <c r="F60" s="135"/>
      <c r="G60" s="135"/>
      <c r="H60" s="135"/>
      <c r="I60" s="135"/>
      <c r="J60" s="135">
        <f>1.2/12*4</f>
        <v>0.39999999999999997</v>
      </c>
      <c r="K60" s="164">
        <f>2.5/12*4</f>
        <v>0.83333333333333337</v>
      </c>
      <c r="L60" s="135"/>
    </row>
    <row r="61" spans="1:12" ht="15.75">
      <c r="A61" s="202"/>
      <c r="B61" s="85" t="s">
        <v>325</v>
      </c>
      <c r="C61" s="65" t="s">
        <v>318</v>
      </c>
      <c r="D61" s="135">
        <v>0.15</v>
      </c>
      <c r="E61" s="135">
        <v>0.15</v>
      </c>
      <c r="F61" s="135">
        <v>0.15</v>
      </c>
      <c r="G61" s="135">
        <v>0.15</v>
      </c>
      <c r="H61" s="135"/>
      <c r="I61" s="135">
        <v>0.15</v>
      </c>
      <c r="J61" s="135">
        <v>0.15</v>
      </c>
      <c r="K61" s="135">
        <v>0.15</v>
      </c>
      <c r="L61" s="135">
        <v>0.15</v>
      </c>
    </row>
    <row r="62" spans="1:12" s="89" customFormat="1" ht="31.5" hidden="1">
      <c r="A62" s="86"/>
      <c r="B62" s="83" t="s">
        <v>326</v>
      </c>
      <c r="C62" s="87" t="s">
        <v>327</v>
      </c>
      <c r="D62" s="168"/>
      <c r="E62" s="168"/>
      <c r="F62" s="168"/>
      <c r="G62" s="168"/>
      <c r="H62" s="168"/>
      <c r="I62" s="168"/>
      <c r="J62" s="168"/>
      <c r="K62" s="168"/>
      <c r="L62" s="168"/>
    </row>
    <row r="63" spans="1:12" ht="15.75" hidden="1">
      <c r="A63" s="76"/>
      <c r="B63" s="84" t="s">
        <v>328</v>
      </c>
      <c r="C63" s="60"/>
      <c r="D63" s="136"/>
      <c r="E63" s="136"/>
      <c r="F63" s="136"/>
      <c r="G63" s="136"/>
      <c r="H63" s="136"/>
      <c r="I63" s="136"/>
      <c r="J63" s="136"/>
      <c r="K63" s="136"/>
      <c r="L63" s="136"/>
    </row>
    <row r="64" spans="1:12" ht="15.75" hidden="1">
      <c r="A64" s="76"/>
      <c r="B64" s="67" t="s">
        <v>329</v>
      </c>
      <c r="C64" s="47" t="s">
        <v>327</v>
      </c>
      <c r="D64" s="136"/>
      <c r="E64" s="136"/>
      <c r="F64" s="136"/>
      <c r="G64" s="136"/>
      <c r="H64" s="136"/>
      <c r="I64" s="136"/>
      <c r="J64" s="136"/>
      <c r="K64" s="136"/>
      <c r="L64" s="136"/>
    </row>
    <row r="65" spans="1:13" ht="31.5" hidden="1">
      <c r="A65" s="76"/>
      <c r="B65" s="67" t="s">
        <v>330</v>
      </c>
      <c r="C65" s="47" t="s">
        <v>331</v>
      </c>
      <c r="D65" s="136"/>
      <c r="E65" s="136"/>
      <c r="F65" s="136"/>
      <c r="G65" s="136"/>
      <c r="H65" s="136"/>
      <c r="I65" s="136"/>
      <c r="J65" s="136"/>
      <c r="K65" s="136"/>
      <c r="L65" s="136"/>
    </row>
    <row r="66" spans="1:13" ht="31.5" hidden="1">
      <c r="A66" s="76"/>
      <c r="B66" s="67" t="s">
        <v>332</v>
      </c>
      <c r="C66" s="47" t="s">
        <v>333</v>
      </c>
      <c r="D66" s="136"/>
      <c r="E66" s="136"/>
      <c r="F66" s="136"/>
      <c r="G66" s="136"/>
      <c r="H66" s="136"/>
      <c r="I66" s="136"/>
      <c r="J66" s="136"/>
      <c r="K66" s="136"/>
      <c r="L66" s="136"/>
    </row>
    <row r="67" spans="1:13" s="79" customFormat="1" ht="15.75">
      <c r="A67" s="127" t="s">
        <v>347</v>
      </c>
      <c r="B67" s="128" t="s">
        <v>430</v>
      </c>
      <c r="C67" s="90"/>
      <c r="D67" s="133"/>
      <c r="E67" s="133"/>
      <c r="F67" s="133"/>
      <c r="G67" s="133"/>
      <c r="H67" s="133"/>
      <c r="I67" s="133"/>
      <c r="J67" s="133"/>
      <c r="K67" s="133"/>
      <c r="L67" s="133"/>
    </row>
    <row r="68" spans="1:13" ht="31.5">
      <c r="A68" s="200">
        <v>1</v>
      </c>
      <c r="B68" s="73" t="s">
        <v>334</v>
      </c>
      <c r="C68" s="47" t="s">
        <v>335</v>
      </c>
      <c r="D68" s="169"/>
      <c r="E68" s="169"/>
      <c r="F68" s="169">
        <v>114</v>
      </c>
      <c r="G68" s="169">
        <v>2</v>
      </c>
      <c r="H68" s="169">
        <v>30</v>
      </c>
      <c r="I68" s="169">
        <v>50</v>
      </c>
      <c r="J68" s="169">
        <v>1.5</v>
      </c>
      <c r="K68" s="169">
        <v>3.1</v>
      </c>
      <c r="L68" s="169"/>
    </row>
    <row r="69" spans="1:13" ht="31.5">
      <c r="A69" s="201"/>
      <c r="B69" s="93" t="s">
        <v>336</v>
      </c>
      <c r="C69" s="47" t="s">
        <v>335</v>
      </c>
      <c r="D69" s="169"/>
      <c r="E69" s="169"/>
      <c r="F69" s="169">
        <v>1.3</v>
      </c>
      <c r="G69" s="169">
        <v>0.3</v>
      </c>
      <c r="H69" s="169">
        <v>1</v>
      </c>
      <c r="I69" s="169">
        <v>1</v>
      </c>
      <c r="J69" s="169"/>
      <c r="K69" s="169"/>
      <c r="L69" s="169"/>
    </row>
    <row r="70" spans="1:13" ht="31.5">
      <c r="A70" s="202"/>
      <c r="B70" s="93" t="s">
        <v>337</v>
      </c>
      <c r="C70" s="47" t="s">
        <v>335</v>
      </c>
      <c r="D70" s="169"/>
      <c r="E70" s="169"/>
      <c r="F70" s="169">
        <v>112.7</v>
      </c>
      <c r="G70" s="169">
        <v>1.7</v>
      </c>
      <c r="H70" s="169">
        <v>29</v>
      </c>
      <c r="I70" s="169">
        <v>49</v>
      </c>
      <c r="J70" s="169">
        <v>1.5</v>
      </c>
      <c r="K70" s="169">
        <v>3.1</v>
      </c>
      <c r="L70" s="169"/>
    </row>
    <row r="71" spans="1:13" ht="15.75">
      <c r="A71" s="76">
        <v>2</v>
      </c>
      <c r="B71" s="73" t="s">
        <v>338</v>
      </c>
      <c r="C71" s="80" t="s">
        <v>327</v>
      </c>
      <c r="D71" s="136"/>
      <c r="E71" s="136"/>
      <c r="F71" s="169">
        <v>97</v>
      </c>
      <c r="G71" s="169">
        <v>1.7</v>
      </c>
      <c r="H71" s="169">
        <v>25.5</v>
      </c>
      <c r="I71" s="169">
        <v>25</v>
      </c>
      <c r="J71" s="169">
        <v>0.9</v>
      </c>
      <c r="K71" s="169">
        <v>1.8</v>
      </c>
      <c r="L71" s="136"/>
    </row>
    <row r="72" spans="1:13" s="79" customFormat="1" ht="15.75">
      <c r="A72" s="127" t="s">
        <v>348</v>
      </c>
      <c r="B72" s="129" t="s">
        <v>373</v>
      </c>
      <c r="C72" s="95" t="s">
        <v>433</v>
      </c>
      <c r="D72" s="176">
        <v>550</v>
      </c>
      <c r="E72" s="176">
        <v>600</v>
      </c>
      <c r="F72" s="176">
        <v>200</v>
      </c>
      <c r="G72" s="176">
        <v>1000</v>
      </c>
      <c r="H72" s="176">
        <v>3000</v>
      </c>
      <c r="I72" s="176">
        <v>2000</v>
      </c>
      <c r="J72" s="176">
        <v>2000</v>
      </c>
      <c r="K72" s="176">
        <v>200</v>
      </c>
      <c r="L72" s="176">
        <v>300</v>
      </c>
      <c r="M72" s="184"/>
    </row>
  </sheetData>
  <mergeCells count="8">
    <mergeCell ref="A29:A35"/>
    <mergeCell ref="A55:A61"/>
    <mergeCell ref="A68:A70"/>
    <mergeCell ref="A1:K1"/>
    <mergeCell ref="A6:A11"/>
    <mergeCell ref="A12:A17"/>
    <mergeCell ref="A18:A23"/>
    <mergeCell ref="A2:K2"/>
  </mergeCells>
  <printOptions horizontalCentered="1"/>
  <pageMargins left="0.7" right="0.7" top="0.53" bottom="0.45" header="0.3" footer="0.3"/>
  <pageSetup paperSize="9" scale="95" firstPageNumber="19" orientation="landscape" useFirstPageNumber="1" verticalDpi="0" r:id="rId1"/>
  <headerFooter>
    <oddHeader>&amp;C&amp;P</oddHead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72"/>
  <sheetViews>
    <sheetView zoomScaleNormal="100" workbookViewId="0">
      <pane ySplit="3" topLeftCell="A4" activePane="bottomLeft" state="frozen"/>
      <selection pane="bottomLeft" activeCell="C72" sqref="C72"/>
    </sheetView>
  </sheetViews>
  <sheetFormatPr defaultColWidth="9" defaultRowHeight="15"/>
  <cols>
    <col min="1" max="1" width="4.125" style="50" customWidth="1"/>
    <col min="2" max="2" width="32.375" style="49" customWidth="1"/>
    <col min="3" max="3" width="8.75" style="49" customWidth="1"/>
    <col min="4" max="4" width="9.25" style="49" bestFit="1" customWidth="1"/>
    <col min="5" max="5" width="10" style="49" customWidth="1"/>
    <col min="6" max="6" width="9" style="49"/>
    <col min="7" max="7" width="9.25" style="49" customWidth="1"/>
    <col min="8" max="8" width="9" style="49"/>
    <col min="9" max="9" width="9.25" style="49" customWidth="1"/>
    <col min="10" max="16384" width="9" style="49"/>
  </cols>
  <sheetData>
    <row r="1" spans="1:12" ht="30" customHeight="1">
      <c r="A1" s="203" t="s">
        <v>426</v>
      </c>
      <c r="B1" s="203"/>
      <c r="C1" s="203"/>
      <c r="D1" s="203"/>
      <c r="E1" s="203"/>
      <c r="F1" s="203"/>
      <c r="G1" s="203"/>
      <c r="H1" s="203"/>
      <c r="I1" s="203"/>
      <c r="J1" s="203"/>
      <c r="K1" s="203"/>
      <c r="L1" s="182"/>
    </row>
    <row r="2" spans="1:12" ht="18.75">
      <c r="A2" s="204" t="s">
        <v>424</v>
      </c>
      <c r="B2" s="204"/>
      <c r="C2" s="204"/>
      <c r="D2" s="204"/>
      <c r="E2" s="204"/>
      <c r="F2" s="204"/>
      <c r="G2" s="204"/>
      <c r="H2" s="204"/>
      <c r="I2" s="204"/>
      <c r="J2" s="204"/>
      <c r="K2" s="204"/>
      <c r="L2" s="183"/>
    </row>
    <row r="3" spans="1:12" s="54" customFormat="1" ht="44.25" customHeight="1">
      <c r="A3" s="51"/>
      <c r="B3" s="52"/>
      <c r="C3" s="52" t="s">
        <v>262</v>
      </c>
      <c r="D3" s="53" t="s">
        <v>261</v>
      </c>
      <c r="E3" s="53" t="s">
        <v>253</v>
      </c>
      <c r="F3" s="53" t="s">
        <v>254</v>
      </c>
      <c r="G3" s="53" t="s">
        <v>255</v>
      </c>
      <c r="H3" s="53" t="s">
        <v>256</v>
      </c>
      <c r="I3" s="53" t="s">
        <v>257</v>
      </c>
      <c r="J3" s="53" t="s">
        <v>258</v>
      </c>
      <c r="K3" s="53" t="s">
        <v>259</v>
      </c>
      <c r="L3" s="53" t="s">
        <v>260</v>
      </c>
    </row>
    <row r="4" spans="1:12" s="58" customFormat="1" ht="31.5">
      <c r="A4" s="127" t="s">
        <v>341</v>
      </c>
      <c r="B4" s="128" t="s">
        <v>375</v>
      </c>
      <c r="C4" s="56"/>
      <c r="D4" s="133"/>
      <c r="E4" s="133"/>
      <c r="F4" s="133"/>
      <c r="G4" s="133"/>
      <c r="H4" s="133"/>
      <c r="I4" s="133"/>
      <c r="J4" s="133"/>
      <c r="K4" s="133"/>
      <c r="L4" s="133"/>
    </row>
    <row r="5" spans="1:12" s="63" customFormat="1" ht="15.75">
      <c r="A5" s="59" t="s">
        <v>300</v>
      </c>
      <c r="B5" s="128" t="s">
        <v>342</v>
      </c>
      <c r="C5" s="61"/>
      <c r="D5" s="134"/>
      <c r="E5" s="134"/>
      <c r="F5" s="134"/>
      <c r="G5" s="134"/>
      <c r="H5" s="134"/>
      <c r="I5" s="134"/>
      <c r="J5" s="134"/>
      <c r="K5" s="134"/>
      <c r="L5" s="134"/>
    </row>
    <row r="6" spans="1:12" ht="31.5">
      <c r="A6" s="201">
        <v>1</v>
      </c>
      <c r="B6" s="64" t="s">
        <v>263</v>
      </c>
      <c r="C6" s="65" t="s">
        <v>285</v>
      </c>
      <c r="D6" s="136"/>
      <c r="E6" s="136"/>
      <c r="F6" s="136"/>
      <c r="G6" s="136"/>
      <c r="H6" s="136"/>
      <c r="I6" s="136"/>
      <c r="J6" s="136"/>
      <c r="K6" s="136"/>
      <c r="L6" s="136"/>
    </row>
    <row r="7" spans="1:12" ht="15.75">
      <c r="A7" s="201"/>
      <c r="B7" s="67" t="s">
        <v>264</v>
      </c>
      <c r="C7" s="65" t="s">
        <v>285</v>
      </c>
      <c r="D7" s="152">
        <v>785</v>
      </c>
      <c r="E7" s="152">
        <v>400</v>
      </c>
      <c r="F7" s="152">
        <v>345</v>
      </c>
      <c r="G7" s="152">
        <v>290</v>
      </c>
      <c r="H7" s="152">
        <v>330</v>
      </c>
      <c r="I7" s="152">
        <v>125</v>
      </c>
      <c r="J7" s="152">
        <v>145</v>
      </c>
      <c r="K7" s="152">
        <v>430</v>
      </c>
      <c r="L7" s="152">
        <v>230</v>
      </c>
    </row>
    <row r="8" spans="1:12" ht="15.75">
      <c r="A8" s="201"/>
      <c r="B8" s="67" t="s">
        <v>265</v>
      </c>
      <c r="C8" s="65" t="s">
        <v>285</v>
      </c>
      <c r="D8" s="152">
        <v>230</v>
      </c>
      <c r="E8" s="152">
        <v>50</v>
      </c>
      <c r="F8" s="152">
        <v>30</v>
      </c>
      <c r="G8" s="152">
        <v>43</v>
      </c>
      <c r="H8" s="152">
        <v>20</v>
      </c>
      <c r="I8" s="152">
        <v>35</v>
      </c>
      <c r="J8" s="152">
        <v>10</v>
      </c>
      <c r="K8" s="152">
        <v>20</v>
      </c>
      <c r="L8" s="152">
        <v>40</v>
      </c>
    </row>
    <row r="9" spans="1:12" ht="15.75">
      <c r="A9" s="201"/>
      <c r="B9" s="64" t="s">
        <v>266</v>
      </c>
      <c r="C9" s="65" t="s">
        <v>269</v>
      </c>
      <c r="D9" s="152"/>
      <c r="E9" s="152"/>
      <c r="F9" s="152"/>
      <c r="G9" s="152"/>
      <c r="H9" s="152"/>
      <c r="I9" s="152"/>
      <c r="J9" s="152"/>
      <c r="K9" s="152"/>
      <c r="L9" s="152"/>
    </row>
    <row r="10" spans="1:12" ht="15.75">
      <c r="A10" s="201"/>
      <c r="B10" s="67" t="s">
        <v>343</v>
      </c>
      <c r="C10" s="65" t="s">
        <v>269</v>
      </c>
      <c r="D10" s="152">
        <v>3344</v>
      </c>
      <c r="E10" s="152">
        <v>1704</v>
      </c>
      <c r="F10" s="152">
        <v>1470</v>
      </c>
      <c r="G10" s="152">
        <v>1235</v>
      </c>
      <c r="H10" s="152">
        <v>1410</v>
      </c>
      <c r="I10" s="152">
        <v>535</v>
      </c>
      <c r="J10" s="152">
        <v>620</v>
      </c>
      <c r="K10" s="152">
        <v>1830</v>
      </c>
      <c r="L10" s="152">
        <v>980</v>
      </c>
    </row>
    <row r="11" spans="1:12" ht="15.75">
      <c r="A11" s="201"/>
      <c r="B11" s="67" t="s">
        <v>344</v>
      </c>
      <c r="C11" s="65" t="s">
        <v>269</v>
      </c>
      <c r="D11" s="152">
        <v>1360</v>
      </c>
      <c r="E11" s="152">
        <v>292.5</v>
      </c>
      <c r="F11" s="152">
        <v>175.5</v>
      </c>
      <c r="G11" s="152">
        <v>321.75</v>
      </c>
      <c r="H11" s="152">
        <v>117</v>
      </c>
      <c r="I11" s="152">
        <v>204.75</v>
      </c>
      <c r="J11" s="152">
        <v>58.5</v>
      </c>
      <c r="K11" s="152">
        <v>117</v>
      </c>
      <c r="L11" s="152">
        <v>234</v>
      </c>
    </row>
    <row r="12" spans="1:12" ht="31.5">
      <c r="A12" s="200">
        <v>2</v>
      </c>
      <c r="B12" s="64" t="s">
        <v>267</v>
      </c>
      <c r="C12" s="65"/>
      <c r="D12" s="136"/>
      <c r="E12" s="136"/>
      <c r="F12" s="136"/>
      <c r="G12" s="136"/>
      <c r="H12" s="136"/>
      <c r="I12" s="136"/>
      <c r="J12" s="136"/>
      <c r="K12" s="136"/>
      <c r="L12" s="136"/>
    </row>
    <row r="13" spans="1:12" ht="15.75">
      <c r="A13" s="201"/>
      <c r="B13" s="67" t="s">
        <v>268</v>
      </c>
      <c r="C13" s="65" t="s">
        <v>269</v>
      </c>
      <c r="D13" s="152">
        <v>9300</v>
      </c>
      <c r="E13" s="152">
        <v>135</v>
      </c>
      <c r="F13" s="152">
        <v>0</v>
      </c>
      <c r="G13" s="152">
        <v>0</v>
      </c>
      <c r="H13" s="152">
        <v>0</v>
      </c>
      <c r="I13" s="152">
        <v>0</v>
      </c>
      <c r="J13" s="152">
        <v>0</v>
      </c>
      <c r="K13" s="152">
        <v>2</v>
      </c>
      <c r="L13" s="152">
        <v>1</v>
      </c>
    </row>
    <row r="14" spans="1:12" ht="15.75">
      <c r="A14" s="201"/>
      <c r="B14" s="68" t="s">
        <v>270</v>
      </c>
      <c r="C14" s="65" t="s">
        <v>269</v>
      </c>
      <c r="D14" s="152">
        <v>648</v>
      </c>
      <c r="E14" s="152">
        <v>835</v>
      </c>
      <c r="F14" s="152">
        <v>487</v>
      </c>
      <c r="G14" s="152">
        <v>358</v>
      </c>
      <c r="H14" s="152">
        <v>420</v>
      </c>
      <c r="I14" s="152">
        <v>673</v>
      </c>
      <c r="J14" s="152">
        <v>571</v>
      </c>
      <c r="K14" s="152">
        <v>1722</v>
      </c>
      <c r="L14" s="152">
        <v>1071</v>
      </c>
    </row>
    <row r="15" spans="1:12" ht="15.75">
      <c r="A15" s="201"/>
      <c r="B15" s="68" t="s">
        <v>271</v>
      </c>
      <c r="C15" s="65" t="s">
        <v>269</v>
      </c>
      <c r="D15" s="152">
        <v>0</v>
      </c>
      <c r="E15" s="152">
        <v>0</v>
      </c>
      <c r="F15" s="152">
        <v>0</v>
      </c>
      <c r="G15" s="152">
        <v>0</v>
      </c>
      <c r="H15" s="152">
        <v>0</v>
      </c>
      <c r="I15" s="152">
        <v>0</v>
      </c>
      <c r="J15" s="152">
        <v>0</v>
      </c>
      <c r="K15" s="152">
        <v>0</v>
      </c>
      <c r="L15" s="152">
        <v>0</v>
      </c>
    </row>
    <row r="16" spans="1:12" ht="15.75">
      <c r="A16" s="201"/>
      <c r="B16" s="67" t="s">
        <v>272</v>
      </c>
      <c r="C16" s="65" t="s">
        <v>269</v>
      </c>
      <c r="D16" s="152">
        <v>220</v>
      </c>
      <c r="E16" s="152">
        <v>35</v>
      </c>
      <c r="F16" s="152">
        <v>220</v>
      </c>
      <c r="G16" s="152">
        <v>35</v>
      </c>
      <c r="H16" s="152">
        <v>83</v>
      </c>
      <c r="I16" s="152">
        <v>0</v>
      </c>
      <c r="J16" s="152">
        <v>5</v>
      </c>
      <c r="K16" s="152">
        <v>2</v>
      </c>
      <c r="L16" s="152">
        <v>4</v>
      </c>
    </row>
    <row r="17" spans="1:12" ht="15.75">
      <c r="A17" s="202"/>
      <c r="B17" s="67" t="s">
        <v>273</v>
      </c>
      <c r="C17" s="65" t="s">
        <v>269</v>
      </c>
      <c r="D17" s="152">
        <v>310</v>
      </c>
      <c r="E17" s="152">
        <v>295</v>
      </c>
      <c r="F17" s="152">
        <v>833</v>
      </c>
      <c r="G17" s="152">
        <v>580</v>
      </c>
      <c r="H17" s="152">
        <v>138</v>
      </c>
      <c r="I17" s="152">
        <v>63</v>
      </c>
      <c r="J17" s="152">
        <v>0</v>
      </c>
      <c r="K17" s="152">
        <v>180</v>
      </c>
      <c r="L17" s="152">
        <v>48</v>
      </c>
    </row>
    <row r="18" spans="1:12" ht="15.75">
      <c r="A18" s="200">
        <v>3</v>
      </c>
      <c r="B18" s="69" t="s">
        <v>274</v>
      </c>
      <c r="C18" s="70"/>
      <c r="D18" s="136"/>
      <c r="E18" s="136"/>
      <c r="F18" s="136"/>
      <c r="G18" s="136"/>
      <c r="H18" s="136"/>
      <c r="I18" s="136"/>
      <c r="J18" s="136"/>
      <c r="K18" s="136"/>
      <c r="L18" s="136"/>
    </row>
    <row r="19" spans="1:12" ht="15.75">
      <c r="A19" s="201"/>
      <c r="B19" s="71" t="s">
        <v>275</v>
      </c>
      <c r="C19" s="65" t="s">
        <v>276</v>
      </c>
      <c r="D19" s="154">
        <v>2029</v>
      </c>
      <c r="E19" s="154">
        <v>145</v>
      </c>
      <c r="F19" s="154">
        <v>359</v>
      </c>
      <c r="G19" s="154">
        <v>931</v>
      </c>
      <c r="H19" s="154">
        <v>405</v>
      </c>
      <c r="I19" s="154">
        <v>90</v>
      </c>
      <c r="J19" s="154">
        <v>90</v>
      </c>
      <c r="K19" s="154">
        <v>502</v>
      </c>
      <c r="L19" s="154">
        <v>135</v>
      </c>
    </row>
    <row r="20" spans="1:12" ht="15.75">
      <c r="A20" s="201"/>
      <c r="B20" s="71" t="s">
        <v>277</v>
      </c>
      <c r="C20" s="65" t="s">
        <v>276</v>
      </c>
      <c r="D20" s="156">
        <v>1158</v>
      </c>
      <c r="E20" s="156">
        <v>104</v>
      </c>
      <c r="F20" s="156">
        <v>37</v>
      </c>
      <c r="G20" s="156">
        <v>110</v>
      </c>
      <c r="H20" s="156">
        <v>220</v>
      </c>
      <c r="I20" s="156">
        <v>0</v>
      </c>
      <c r="J20" s="156">
        <v>0</v>
      </c>
      <c r="K20" s="156">
        <v>70</v>
      </c>
      <c r="L20" s="156">
        <v>1</v>
      </c>
    </row>
    <row r="21" spans="1:12" ht="15.75">
      <c r="A21" s="201"/>
      <c r="B21" s="71" t="s">
        <v>278</v>
      </c>
      <c r="C21" s="65" t="s">
        <v>276</v>
      </c>
      <c r="D21" s="154">
        <v>7304</v>
      </c>
      <c r="E21" s="154">
        <v>210</v>
      </c>
      <c r="F21" s="154">
        <v>590</v>
      </c>
      <c r="G21" s="154">
        <v>2279</v>
      </c>
      <c r="H21" s="154">
        <v>2133</v>
      </c>
      <c r="I21" s="154">
        <v>580</v>
      </c>
      <c r="J21" s="154">
        <v>460</v>
      </c>
      <c r="K21" s="154">
        <v>3908</v>
      </c>
      <c r="L21" s="154">
        <v>1382</v>
      </c>
    </row>
    <row r="22" spans="1:12" ht="15.75">
      <c r="A22" s="201"/>
      <c r="B22" s="71" t="s">
        <v>279</v>
      </c>
      <c r="C22" s="65" t="s">
        <v>276</v>
      </c>
      <c r="D22" s="157">
        <v>109164</v>
      </c>
      <c r="E22" s="157">
        <v>57100</v>
      </c>
      <c r="F22" s="157">
        <v>74000</v>
      </c>
      <c r="G22" s="157">
        <v>72000</v>
      </c>
      <c r="H22" s="157">
        <v>63000</v>
      </c>
      <c r="I22" s="157">
        <v>73000</v>
      </c>
      <c r="J22" s="157">
        <v>23000</v>
      </c>
      <c r="K22" s="157">
        <v>58000</v>
      </c>
      <c r="L22" s="157">
        <v>49000</v>
      </c>
    </row>
    <row r="23" spans="1:12" ht="15.75">
      <c r="A23" s="202"/>
      <c r="B23" s="72" t="s">
        <v>280</v>
      </c>
      <c r="C23" s="65" t="s">
        <v>269</v>
      </c>
      <c r="D23" s="157">
        <v>979.78599999999994</v>
      </c>
      <c r="E23" s="157">
        <v>142.065</v>
      </c>
      <c r="F23" s="157">
        <v>218.79</v>
      </c>
      <c r="G23" s="157">
        <v>387.19299999999998</v>
      </c>
      <c r="H23" s="157">
        <v>331.82600000000002</v>
      </c>
      <c r="I23" s="157">
        <v>200.35</v>
      </c>
      <c r="J23" s="157">
        <v>90.51</v>
      </c>
      <c r="K23" s="157">
        <v>472.70100000000002</v>
      </c>
      <c r="L23" s="157">
        <v>216</v>
      </c>
    </row>
    <row r="24" spans="1:12" s="75" customFormat="1" ht="15.75">
      <c r="A24" s="59" t="s">
        <v>301</v>
      </c>
      <c r="B24" s="73" t="s">
        <v>281</v>
      </c>
      <c r="C24" s="60"/>
      <c r="D24" s="134"/>
      <c r="E24" s="134"/>
      <c r="F24" s="134"/>
      <c r="G24" s="134"/>
      <c r="H24" s="134"/>
      <c r="I24" s="134"/>
      <c r="J24" s="134"/>
      <c r="K24" s="134"/>
      <c r="L24" s="134"/>
    </row>
    <row r="25" spans="1:12" ht="15.75">
      <c r="A25" s="76">
        <v>1</v>
      </c>
      <c r="B25" s="71" t="s">
        <v>282</v>
      </c>
      <c r="C25" s="65" t="s">
        <v>283</v>
      </c>
      <c r="D25" s="173">
        <v>144.74413333333334</v>
      </c>
      <c r="E25" s="173">
        <v>0</v>
      </c>
      <c r="F25" s="173">
        <v>0</v>
      </c>
      <c r="G25" s="173">
        <v>0</v>
      </c>
      <c r="H25" s="173">
        <v>0</v>
      </c>
      <c r="I25" s="173">
        <v>0</v>
      </c>
      <c r="J25" s="173">
        <v>0</v>
      </c>
      <c r="K25" s="173">
        <v>0</v>
      </c>
      <c r="L25" s="173">
        <v>0</v>
      </c>
    </row>
    <row r="26" spans="1:12" ht="15.75">
      <c r="A26" s="76">
        <v>2</v>
      </c>
      <c r="B26" s="72" t="s">
        <v>284</v>
      </c>
      <c r="C26" s="47" t="s">
        <v>285</v>
      </c>
      <c r="D26" s="173">
        <v>60</v>
      </c>
      <c r="E26" s="173">
        <v>85</v>
      </c>
      <c r="F26" s="173">
        <v>71.97</v>
      </c>
      <c r="G26" s="173">
        <v>75.7</v>
      </c>
      <c r="H26" s="173">
        <v>118.7</v>
      </c>
      <c r="I26" s="173">
        <v>20</v>
      </c>
      <c r="J26" s="173">
        <v>21</v>
      </c>
      <c r="K26" s="173">
        <v>0</v>
      </c>
      <c r="L26" s="173">
        <v>11.170000000000002</v>
      </c>
    </row>
    <row r="27" spans="1:12" ht="15.75">
      <c r="A27" s="76">
        <v>3</v>
      </c>
      <c r="B27" s="67" t="s">
        <v>286</v>
      </c>
      <c r="C27" s="65" t="s">
        <v>283</v>
      </c>
      <c r="D27" s="173">
        <v>39.650666666666673</v>
      </c>
      <c r="E27" s="173">
        <v>40</v>
      </c>
      <c r="F27" s="173">
        <v>40</v>
      </c>
      <c r="G27" s="173">
        <v>40</v>
      </c>
      <c r="H27" s="173">
        <v>48.202333333333335</v>
      </c>
      <c r="I27" s="173">
        <v>0</v>
      </c>
      <c r="J27" s="173">
        <v>6.984</v>
      </c>
      <c r="K27" s="173">
        <v>36</v>
      </c>
      <c r="L27" s="173">
        <v>27.96</v>
      </c>
    </row>
    <row r="28" spans="1:12" ht="15.75">
      <c r="A28" s="76">
        <v>4</v>
      </c>
      <c r="B28" s="72" t="s">
        <v>287</v>
      </c>
      <c r="C28" s="65" t="s">
        <v>285</v>
      </c>
      <c r="D28" s="173">
        <v>0</v>
      </c>
      <c r="E28" s="173">
        <v>0</v>
      </c>
      <c r="F28" s="173">
        <v>5</v>
      </c>
      <c r="G28" s="173">
        <v>5</v>
      </c>
      <c r="H28" s="173">
        <v>5</v>
      </c>
      <c r="I28" s="173">
        <v>0</v>
      </c>
      <c r="J28" s="173">
        <v>0</v>
      </c>
      <c r="K28" s="173">
        <v>0</v>
      </c>
      <c r="L28" s="173">
        <v>0</v>
      </c>
    </row>
    <row r="29" spans="1:12" ht="15.75">
      <c r="A29" s="200">
        <v>5</v>
      </c>
      <c r="B29" s="64" t="s">
        <v>288</v>
      </c>
      <c r="C29" s="47"/>
      <c r="D29" s="136"/>
      <c r="E29" s="136"/>
      <c r="F29" s="136"/>
      <c r="G29" s="136"/>
      <c r="H29" s="136"/>
      <c r="I29" s="136"/>
      <c r="J29" s="136"/>
      <c r="K29" s="136"/>
      <c r="L29" s="136"/>
    </row>
    <row r="30" spans="1:12" ht="15.75">
      <c r="A30" s="201"/>
      <c r="B30" s="72" t="s">
        <v>289</v>
      </c>
      <c r="C30" s="65" t="s">
        <v>290</v>
      </c>
      <c r="D30" s="173">
        <v>7151.3105833333329</v>
      </c>
      <c r="E30" s="174">
        <v>0</v>
      </c>
      <c r="F30" s="174">
        <v>1692.3105833333329</v>
      </c>
      <c r="G30" s="173">
        <v>1488.5242333333335</v>
      </c>
      <c r="H30" s="174">
        <v>5545.5727000000006</v>
      </c>
      <c r="I30" s="173">
        <v>0</v>
      </c>
      <c r="J30" s="173">
        <v>0</v>
      </c>
      <c r="K30" s="173">
        <v>0</v>
      </c>
      <c r="L30" s="173">
        <v>0</v>
      </c>
    </row>
    <row r="31" spans="1:12" ht="15.75">
      <c r="A31" s="201"/>
      <c r="B31" s="72" t="s">
        <v>291</v>
      </c>
      <c r="C31" s="65"/>
      <c r="D31" s="173"/>
      <c r="E31" s="174"/>
      <c r="F31" s="174"/>
      <c r="G31" s="173"/>
      <c r="H31" s="174"/>
      <c r="I31" s="173"/>
      <c r="J31" s="173"/>
      <c r="K31" s="173"/>
      <c r="L31" s="173"/>
    </row>
    <row r="32" spans="1:12" ht="15.75">
      <c r="A32" s="201"/>
      <c r="B32" s="71" t="s">
        <v>292</v>
      </c>
      <c r="C32" s="65" t="s">
        <v>269</v>
      </c>
      <c r="D32" s="173">
        <v>0</v>
      </c>
      <c r="E32" s="174">
        <v>1088.96</v>
      </c>
      <c r="F32" s="174">
        <v>1338.7</v>
      </c>
      <c r="G32" s="174">
        <v>1225.08</v>
      </c>
      <c r="H32" s="174">
        <v>3106.8799999999997</v>
      </c>
      <c r="I32" s="174">
        <v>544.48</v>
      </c>
      <c r="J32" s="174">
        <v>200.17999999999998</v>
      </c>
      <c r="K32" s="174">
        <v>541.98</v>
      </c>
      <c r="L32" s="174">
        <v>401.85999999999996</v>
      </c>
    </row>
    <row r="33" spans="1:12" ht="15.75">
      <c r="A33" s="201"/>
      <c r="B33" s="71" t="s">
        <v>293</v>
      </c>
      <c r="C33" s="65" t="s">
        <v>269</v>
      </c>
      <c r="D33" s="165">
        <v>61.296666666666674</v>
      </c>
      <c r="E33" s="165">
        <v>478.11399999999998</v>
      </c>
      <c r="F33" s="165">
        <v>42.907666666666671</v>
      </c>
      <c r="G33" s="165">
        <v>490.37333333333339</v>
      </c>
      <c r="H33" s="165">
        <v>1191.9333333333334</v>
      </c>
      <c r="I33" s="173">
        <v>0</v>
      </c>
      <c r="J33" s="165">
        <v>144.11199999999999</v>
      </c>
      <c r="K33" s="165">
        <v>86.074666666666701</v>
      </c>
      <c r="L33" s="173">
        <v>0</v>
      </c>
    </row>
    <row r="34" spans="1:12" ht="15.75">
      <c r="A34" s="201"/>
      <c r="B34" s="71" t="s">
        <v>294</v>
      </c>
      <c r="C34" s="65" t="s">
        <v>269</v>
      </c>
      <c r="D34" s="173">
        <v>0</v>
      </c>
      <c r="E34" s="173">
        <v>0</v>
      </c>
      <c r="F34" s="173">
        <v>0</v>
      </c>
      <c r="G34" s="173">
        <v>0</v>
      </c>
      <c r="H34" s="173">
        <v>0</v>
      </c>
      <c r="I34" s="173">
        <v>0</v>
      </c>
      <c r="J34" s="173">
        <v>0</v>
      </c>
      <c r="K34" s="173">
        <v>0</v>
      </c>
      <c r="L34" s="173">
        <v>0</v>
      </c>
    </row>
    <row r="35" spans="1:12" ht="15.75">
      <c r="A35" s="202"/>
      <c r="B35" s="71" t="s">
        <v>295</v>
      </c>
      <c r="C35" s="65" t="s">
        <v>269</v>
      </c>
      <c r="D35" s="173">
        <v>0</v>
      </c>
      <c r="E35" s="173">
        <v>633.79738401655152</v>
      </c>
      <c r="F35" s="173">
        <v>239.3309254129116</v>
      </c>
      <c r="G35" s="173">
        <v>69.958270505312626</v>
      </c>
      <c r="H35" s="173">
        <v>148.50790756390924</v>
      </c>
      <c r="I35" s="173">
        <v>238.10358733387099</v>
      </c>
      <c r="J35" s="173">
        <v>103.09639863940808</v>
      </c>
      <c r="K35" s="173">
        <v>228.28488270154645</v>
      </c>
      <c r="L35" s="173">
        <v>2509.9063716379701</v>
      </c>
    </row>
    <row r="36" spans="1:12" ht="15.75">
      <c r="A36" s="76">
        <v>6</v>
      </c>
      <c r="B36" s="71" t="s">
        <v>296</v>
      </c>
      <c r="C36" s="65" t="s">
        <v>285</v>
      </c>
      <c r="D36" s="173">
        <v>10</v>
      </c>
      <c r="E36" s="173">
        <v>8</v>
      </c>
      <c r="F36" s="173">
        <v>4</v>
      </c>
      <c r="G36" s="173">
        <v>5</v>
      </c>
      <c r="H36" s="173">
        <v>5</v>
      </c>
      <c r="I36" s="173">
        <v>0</v>
      </c>
      <c r="J36" s="173">
        <v>2</v>
      </c>
      <c r="K36" s="173">
        <v>2</v>
      </c>
      <c r="L36" s="173">
        <v>2</v>
      </c>
    </row>
    <row r="37" spans="1:12" s="75" customFormat="1" ht="15.75">
      <c r="A37" s="59" t="s">
        <v>339</v>
      </c>
      <c r="B37" s="73" t="s">
        <v>297</v>
      </c>
      <c r="C37" s="77"/>
      <c r="D37" s="159"/>
      <c r="E37" s="159"/>
      <c r="F37" s="159"/>
      <c r="G37" s="159"/>
      <c r="H37" s="159"/>
      <c r="I37" s="159"/>
      <c r="J37" s="159"/>
      <c r="K37" s="159"/>
      <c r="L37" s="160"/>
    </row>
    <row r="38" spans="1:12" ht="15.75">
      <c r="A38" s="76">
        <v>1</v>
      </c>
      <c r="B38" s="71" t="s">
        <v>298</v>
      </c>
      <c r="C38" s="65" t="s">
        <v>285</v>
      </c>
      <c r="D38" s="161">
        <v>26.81</v>
      </c>
      <c r="E38" s="161">
        <v>37.29</v>
      </c>
      <c r="F38" s="161">
        <v>18.91</v>
      </c>
      <c r="G38" s="161">
        <v>12.78</v>
      </c>
      <c r="H38" s="161">
        <v>8.4600000000000009</v>
      </c>
      <c r="I38" s="161">
        <v>2.7</v>
      </c>
      <c r="J38" s="161">
        <v>2</v>
      </c>
      <c r="K38" s="161">
        <v>12.5</v>
      </c>
      <c r="L38" s="161">
        <v>4</v>
      </c>
    </row>
    <row r="39" spans="1:12" ht="15.75">
      <c r="A39" s="76">
        <v>2</v>
      </c>
      <c r="B39" s="67" t="s">
        <v>299</v>
      </c>
      <c r="C39" s="47" t="s">
        <v>269</v>
      </c>
      <c r="D39" s="162">
        <v>26.855</v>
      </c>
      <c r="E39" s="162">
        <v>36.97</v>
      </c>
      <c r="F39" s="162">
        <v>19.25</v>
      </c>
      <c r="G39" s="162">
        <v>13.275</v>
      </c>
      <c r="H39" s="162">
        <v>8.8349999999999991</v>
      </c>
      <c r="I39" s="162">
        <v>3.2749999999999999</v>
      </c>
      <c r="J39" s="162">
        <v>2.4500000000000002</v>
      </c>
      <c r="K39" s="162">
        <v>11.6</v>
      </c>
      <c r="L39" s="162">
        <v>4.55</v>
      </c>
    </row>
    <row r="40" spans="1:12" s="79" customFormat="1" ht="14.25">
      <c r="A40" s="127" t="s">
        <v>345</v>
      </c>
      <c r="B40" s="129" t="s">
        <v>432</v>
      </c>
      <c r="C40" s="78"/>
      <c r="D40" s="133"/>
      <c r="E40" s="133"/>
      <c r="F40" s="133"/>
      <c r="G40" s="133"/>
      <c r="H40" s="133"/>
      <c r="I40" s="133"/>
      <c r="J40" s="133"/>
      <c r="K40" s="133"/>
      <c r="L40" s="133"/>
    </row>
    <row r="41" spans="1:12" ht="15.75">
      <c r="A41" s="76">
        <v>1</v>
      </c>
      <c r="B41" s="71" t="s">
        <v>302</v>
      </c>
      <c r="C41" s="80" t="s">
        <v>303</v>
      </c>
      <c r="D41" s="135"/>
      <c r="E41" s="135"/>
      <c r="F41" s="135"/>
      <c r="G41" s="135"/>
      <c r="H41" s="135"/>
      <c r="I41" s="135"/>
      <c r="J41" s="135"/>
      <c r="K41" s="135"/>
      <c r="L41" s="135"/>
    </row>
    <row r="42" spans="1:12" ht="15.75">
      <c r="A42" s="76">
        <v>2</v>
      </c>
      <c r="B42" s="71" t="s">
        <v>304</v>
      </c>
      <c r="C42" s="80" t="s">
        <v>305</v>
      </c>
      <c r="D42" s="136"/>
      <c r="E42" s="136"/>
      <c r="F42" s="136"/>
      <c r="G42" s="136"/>
      <c r="H42" s="136"/>
      <c r="I42" s="136"/>
      <c r="J42" s="136"/>
      <c r="K42" s="136"/>
      <c r="L42" s="136"/>
    </row>
    <row r="43" spans="1:12" ht="15.75">
      <c r="A43" s="76">
        <v>3</v>
      </c>
      <c r="B43" s="71" t="s">
        <v>306</v>
      </c>
      <c r="C43" s="80" t="s">
        <v>305</v>
      </c>
      <c r="D43" s="136"/>
      <c r="E43" s="137">
        <v>80.88</v>
      </c>
      <c r="F43" s="136"/>
      <c r="G43" s="136"/>
      <c r="H43" s="136"/>
      <c r="I43" s="136"/>
      <c r="J43" s="136"/>
      <c r="K43" s="136"/>
      <c r="L43" s="136"/>
    </row>
    <row r="44" spans="1:12" ht="15.75">
      <c r="A44" s="76">
        <v>4</v>
      </c>
      <c r="B44" s="71" t="s">
        <v>307</v>
      </c>
      <c r="C44" s="80" t="s">
        <v>308</v>
      </c>
      <c r="D44" s="136"/>
      <c r="E44" s="138">
        <f>10-7</f>
        <v>3</v>
      </c>
      <c r="F44" s="136"/>
      <c r="G44" s="136"/>
      <c r="H44" s="136"/>
      <c r="I44" s="136">
        <v>4</v>
      </c>
      <c r="J44" s="136"/>
      <c r="K44" s="136">
        <v>60</v>
      </c>
      <c r="L44" s="136">
        <v>3</v>
      </c>
    </row>
    <row r="45" spans="1:12" ht="18.75">
      <c r="A45" s="76">
        <v>5</v>
      </c>
      <c r="B45" s="71" t="s">
        <v>309</v>
      </c>
      <c r="C45" s="81" t="s">
        <v>310</v>
      </c>
      <c r="D45" s="136"/>
      <c r="E45" s="137">
        <v>230.3</v>
      </c>
      <c r="F45" s="136"/>
      <c r="G45" s="136"/>
      <c r="H45" s="136"/>
      <c r="I45" s="136"/>
      <c r="J45" s="136"/>
      <c r="K45" s="136"/>
      <c r="L45" s="136"/>
    </row>
    <row r="46" spans="1:12" ht="18.75">
      <c r="A46" s="76">
        <v>6</v>
      </c>
      <c r="B46" s="71" t="s">
        <v>311</v>
      </c>
      <c r="C46" s="81" t="s">
        <v>310</v>
      </c>
      <c r="D46" s="136"/>
      <c r="E46" s="138">
        <v>205</v>
      </c>
      <c r="F46" s="136"/>
      <c r="G46" s="136"/>
      <c r="H46" s="136"/>
      <c r="I46" s="136">
        <v>371</v>
      </c>
      <c r="J46" s="137">
        <v>336</v>
      </c>
      <c r="K46" s="138">
        <v>505</v>
      </c>
      <c r="L46" s="138">
        <v>683</v>
      </c>
    </row>
    <row r="47" spans="1:12" ht="15.75">
      <c r="A47" s="76">
        <v>7</v>
      </c>
      <c r="B47" s="71" t="s">
        <v>312</v>
      </c>
      <c r="C47" s="80" t="s">
        <v>269</v>
      </c>
      <c r="D47" s="136"/>
      <c r="E47" s="136"/>
      <c r="F47" s="136"/>
      <c r="G47" s="136"/>
      <c r="H47" s="136"/>
      <c r="I47" s="136"/>
      <c r="J47" s="136"/>
      <c r="K47" s="136"/>
      <c r="L47" s="136"/>
    </row>
    <row r="48" spans="1:12" ht="31.5">
      <c r="A48" s="76">
        <v>8</v>
      </c>
      <c r="B48" s="67" t="s">
        <v>313</v>
      </c>
      <c r="C48" s="82" t="s">
        <v>310</v>
      </c>
      <c r="D48" s="136"/>
      <c r="E48" s="136"/>
      <c r="F48" s="136"/>
      <c r="G48" s="136"/>
      <c r="H48" s="136"/>
      <c r="I48" s="136"/>
      <c r="J48" s="136"/>
      <c r="K48" s="136"/>
      <c r="L48" s="136"/>
    </row>
    <row r="49" spans="1:12" ht="31.5">
      <c r="A49" s="76">
        <v>9</v>
      </c>
      <c r="B49" s="67" t="s">
        <v>314</v>
      </c>
      <c r="C49" s="82" t="s">
        <v>305</v>
      </c>
      <c r="D49" s="136"/>
      <c r="E49" s="136"/>
      <c r="F49" s="136"/>
      <c r="G49" s="136"/>
      <c r="H49" s="136"/>
      <c r="I49" s="136"/>
      <c r="J49" s="136"/>
      <c r="K49" s="136"/>
      <c r="L49" s="136"/>
    </row>
    <row r="50" spans="1:12" ht="15.75">
      <c r="A50" s="76">
        <v>10</v>
      </c>
      <c r="B50" s="67" t="s">
        <v>315</v>
      </c>
      <c r="C50" s="80" t="s">
        <v>269</v>
      </c>
      <c r="D50" s="136"/>
      <c r="E50" s="136"/>
      <c r="F50" s="136"/>
      <c r="G50" s="136"/>
      <c r="H50" s="136"/>
      <c r="I50" s="136"/>
      <c r="J50" s="136"/>
      <c r="K50" s="136"/>
      <c r="L50" s="136">
        <v>40</v>
      </c>
    </row>
    <row r="51" spans="1:12" ht="15.75">
      <c r="A51" s="76">
        <v>11</v>
      </c>
      <c r="B51" s="71" t="s">
        <v>316</v>
      </c>
      <c r="C51" s="80" t="s">
        <v>269</v>
      </c>
      <c r="D51" s="136"/>
      <c r="E51" s="136"/>
      <c r="F51" s="136"/>
      <c r="G51" s="136"/>
      <c r="H51" s="136"/>
      <c r="I51" s="136"/>
      <c r="J51" s="136"/>
      <c r="K51" s="136"/>
      <c r="L51" s="136"/>
    </row>
    <row r="52" spans="1:12" s="79" customFormat="1" ht="15.75">
      <c r="A52" s="127" t="s">
        <v>346</v>
      </c>
      <c r="B52" s="128" t="s">
        <v>429</v>
      </c>
      <c r="C52" s="55"/>
      <c r="D52" s="133"/>
      <c r="E52" s="133"/>
      <c r="F52" s="133"/>
      <c r="G52" s="133"/>
      <c r="H52" s="133"/>
      <c r="I52" s="133"/>
      <c r="J52" s="133"/>
      <c r="K52" s="133"/>
      <c r="L52" s="133"/>
    </row>
    <row r="53" spans="1:12" ht="15.75">
      <c r="A53" s="76">
        <v>1</v>
      </c>
      <c r="B53" s="84" t="s">
        <v>317</v>
      </c>
      <c r="C53" s="65" t="s">
        <v>318</v>
      </c>
      <c r="D53" s="136"/>
      <c r="E53" s="136"/>
      <c r="F53" s="136"/>
      <c r="G53" s="136"/>
      <c r="H53" s="136"/>
      <c r="I53" s="136"/>
      <c r="J53" s="136"/>
      <c r="K53" s="136"/>
      <c r="L53" s="136"/>
    </row>
    <row r="54" spans="1:12" ht="31.5">
      <c r="A54" s="76">
        <v>2</v>
      </c>
      <c r="B54" s="84" t="s">
        <v>319</v>
      </c>
      <c r="C54" s="47" t="s">
        <v>318</v>
      </c>
      <c r="D54" s="136"/>
      <c r="E54" s="136"/>
      <c r="F54" s="136"/>
      <c r="G54" s="136"/>
      <c r="H54" s="136"/>
      <c r="I54" s="136"/>
      <c r="J54" s="136"/>
      <c r="K54" s="136"/>
      <c r="L54" s="136"/>
    </row>
    <row r="55" spans="1:12" ht="15.75">
      <c r="A55" s="200">
        <v>3</v>
      </c>
      <c r="B55" s="69" t="s">
        <v>320</v>
      </c>
      <c r="C55" s="65" t="s">
        <v>318</v>
      </c>
      <c r="D55" s="136"/>
      <c r="E55" s="136"/>
      <c r="F55" s="136"/>
      <c r="G55" s="136"/>
      <c r="H55" s="136"/>
      <c r="I55" s="136"/>
      <c r="J55" s="136"/>
      <c r="K55" s="136"/>
      <c r="L55" s="136"/>
    </row>
    <row r="56" spans="1:12" ht="15.75">
      <c r="A56" s="201"/>
      <c r="B56" s="85" t="s">
        <v>321</v>
      </c>
      <c r="C56" s="65" t="s">
        <v>318</v>
      </c>
      <c r="D56" s="135">
        <v>0.2</v>
      </c>
      <c r="E56" s="135">
        <v>0.8</v>
      </c>
      <c r="F56" s="135"/>
      <c r="G56" s="135">
        <v>0.16</v>
      </c>
      <c r="H56" s="135">
        <v>0.16</v>
      </c>
      <c r="I56" s="135">
        <v>0.16</v>
      </c>
      <c r="J56" s="135"/>
      <c r="K56" s="135"/>
      <c r="L56" s="135">
        <v>0.16</v>
      </c>
    </row>
    <row r="57" spans="1:12" ht="15.75">
      <c r="A57" s="201"/>
      <c r="B57" s="85" t="s">
        <v>271</v>
      </c>
      <c r="C57" s="65" t="s">
        <v>318</v>
      </c>
      <c r="D57" s="135"/>
      <c r="E57" s="135"/>
      <c r="F57" s="135"/>
      <c r="G57" s="135"/>
      <c r="H57" s="135"/>
      <c r="I57" s="135"/>
      <c r="J57" s="135"/>
      <c r="K57" s="135"/>
      <c r="L57" s="135"/>
    </row>
    <row r="58" spans="1:12" ht="15.75">
      <c r="A58" s="201"/>
      <c r="B58" s="85" t="s">
        <v>322</v>
      </c>
      <c r="C58" s="65" t="s">
        <v>318</v>
      </c>
      <c r="D58" s="135"/>
      <c r="E58" s="135"/>
      <c r="F58" s="135"/>
      <c r="G58" s="135"/>
      <c r="H58" s="135">
        <v>0.01</v>
      </c>
      <c r="I58" s="135"/>
      <c r="J58" s="135"/>
      <c r="K58" s="135"/>
      <c r="L58" s="135"/>
    </row>
    <row r="59" spans="1:12" ht="15.75">
      <c r="A59" s="201"/>
      <c r="B59" s="85" t="s">
        <v>323</v>
      </c>
      <c r="C59" s="65" t="s">
        <v>318</v>
      </c>
      <c r="D59" s="135"/>
      <c r="E59" s="135">
        <v>0.15</v>
      </c>
      <c r="F59" s="135"/>
      <c r="G59" s="135"/>
      <c r="H59" s="135"/>
      <c r="I59" s="135"/>
      <c r="J59" s="135"/>
      <c r="K59" s="135">
        <v>0.15</v>
      </c>
      <c r="L59" s="135"/>
    </row>
    <row r="60" spans="1:12" ht="15.75">
      <c r="A60" s="201"/>
      <c r="B60" s="72" t="s">
        <v>324</v>
      </c>
      <c r="C60" s="65" t="s">
        <v>318</v>
      </c>
      <c r="D60" s="135"/>
      <c r="E60" s="135"/>
      <c r="F60" s="135"/>
      <c r="G60" s="135"/>
      <c r="H60" s="135"/>
      <c r="I60" s="135"/>
      <c r="J60" s="135"/>
      <c r="K60" s="135"/>
      <c r="L60" s="135"/>
    </row>
    <row r="61" spans="1:12" ht="15.75">
      <c r="A61" s="202"/>
      <c r="B61" s="85" t="s">
        <v>325</v>
      </c>
      <c r="C61" s="65" t="s">
        <v>318</v>
      </c>
      <c r="D61" s="135">
        <v>0.15</v>
      </c>
      <c r="E61" s="135">
        <v>0.15</v>
      </c>
      <c r="F61" s="135">
        <v>0.15</v>
      </c>
      <c r="G61" s="135">
        <v>0.15</v>
      </c>
      <c r="H61" s="135">
        <v>0.15</v>
      </c>
      <c r="I61" s="135">
        <v>0.15</v>
      </c>
      <c r="J61" s="135">
        <v>0.15</v>
      </c>
      <c r="K61" s="164">
        <f>2/12*4</f>
        <v>0.66666666666666663</v>
      </c>
      <c r="L61" s="135">
        <v>0.15</v>
      </c>
    </row>
    <row r="62" spans="1:12" s="89" customFormat="1" ht="31.5" hidden="1">
      <c r="A62" s="86"/>
      <c r="B62" s="83" t="s">
        <v>326</v>
      </c>
      <c r="C62" s="87" t="s">
        <v>327</v>
      </c>
      <c r="D62" s="168"/>
      <c r="E62" s="168"/>
      <c r="F62" s="168"/>
      <c r="G62" s="168"/>
      <c r="H62" s="168"/>
      <c r="I62" s="168"/>
      <c r="J62" s="168"/>
      <c r="K62" s="168"/>
      <c r="L62" s="168"/>
    </row>
    <row r="63" spans="1:12" ht="15.75" hidden="1">
      <c r="A63" s="76"/>
      <c r="B63" s="84" t="s">
        <v>328</v>
      </c>
      <c r="C63" s="60"/>
      <c r="D63" s="136"/>
      <c r="E63" s="136"/>
      <c r="F63" s="136"/>
      <c r="G63" s="136"/>
      <c r="H63" s="136"/>
      <c r="I63" s="136"/>
      <c r="J63" s="136"/>
      <c r="K63" s="136"/>
      <c r="L63" s="136"/>
    </row>
    <row r="64" spans="1:12" ht="15.75" hidden="1">
      <c r="A64" s="76"/>
      <c r="B64" s="67" t="s">
        <v>329</v>
      </c>
      <c r="C64" s="47" t="s">
        <v>327</v>
      </c>
      <c r="D64" s="136"/>
      <c r="E64" s="136"/>
      <c r="F64" s="136"/>
      <c r="G64" s="136"/>
      <c r="H64" s="136"/>
      <c r="I64" s="136"/>
      <c r="J64" s="136"/>
      <c r="K64" s="136"/>
      <c r="L64" s="136"/>
    </row>
    <row r="65" spans="1:13" ht="31.5" hidden="1">
      <c r="A65" s="76"/>
      <c r="B65" s="67" t="s">
        <v>330</v>
      </c>
      <c r="C65" s="47" t="s">
        <v>331</v>
      </c>
      <c r="D65" s="136"/>
      <c r="E65" s="136"/>
      <c r="F65" s="136"/>
      <c r="G65" s="136"/>
      <c r="H65" s="136"/>
      <c r="I65" s="136"/>
      <c r="J65" s="136"/>
      <c r="K65" s="136"/>
      <c r="L65" s="136"/>
    </row>
    <row r="66" spans="1:13" ht="31.5" hidden="1">
      <c r="A66" s="76"/>
      <c r="B66" s="67" t="s">
        <v>332</v>
      </c>
      <c r="C66" s="47" t="s">
        <v>333</v>
      </c>
      <c r="D66" s="136"/>
      <c r="E66" s="136"/>
      <c r="F66" s="136"/>
      <c r="G66" s="136"/>
      <c r="H66" s="136"/>
      <c r="I66" s="136"/>
      <c r="J66" s="136"/>
      <c r="K66" s="136"/>
      <c r="L66" s="136"/>
    </row>
    <row r="67" spans="1:13" s="79" customFormat="1" ht="31.5" customHeight="1">
      <c r="A67" s="127" t="s">
        <v>347</v>
      </c>
      <c r="B67" s="128" t="s">
        <v>430</v>
      </c>
      <c r="C67" s="90"/>
      <c r="D67" s="133"/>
      <c r="E67" s="133"/>
      <c r="F67" s="133"/>
      <c r="G67" s="133"/>
      <c r="H67" s="133"/>
      <c r="I67" s="133"/>
      <c r="J67" s="133"/>
      <c r="K67" s="133"/>
      <c r="L67" s="133"/>
    </row>
    <row r="68" spans="1:13" ht="31.5">
      <c r="A68" s="200">
        <v>1</v>
      </c>
      <c r="B68" s="73" t="s">
        <v>334</v>
      </c>
      <c r="C68" s="47" t="s">
        <v>335</v>
      </c>
      <c r="D68" s="169">
        <v>11.8</v>
      </c>
      <c r="E68" s="169">
        <v>200</v>
      </c>
      <c r="F68" s="169"/>
      <c r="G68" s="169"/>
      <c r="H68" s="169"/>
      <c r="I68" s="169">
        <v>285</v>
      </c>
      <c r="J68" s="169">
        <v>220</v>
      </c>
      <c r="K68" s="169">
        <f>K69+K70</f>
        <v>1260</v>
      </c>
      <c r="L68" s="169">
        <f>L69+L70</f>
        <v>1790</v>
      </c>
    </row>
    <row r="69" spans="1:13" ht="31.5">
      <c r="A69" s="201"/>
      <c r="B69" s="93" t="s">
        <v>336</v>
      </c>
      <c r="C69" s="47" t="s">
        <v>335</v>
      </c>
      <c r="D69" s="169">
        <v>0.5</v>
      </c>
      <c r="E69" s="169">
        <v>70</v>
      </c>
      <c r="F69" s="169"/>
      <c r="G69" s="169"/>
      <c r="H69" s="169"/>
      <c r="I69" s="169">
        <v>4</v>
      </c>
      <c r="J69" s="169">
        <v>80</v>
      </c>
      <c r="K69" s="169">
        <v>40</v>
      </c>
      <c r="L69" s="169">
        <v>90</v>
      </c>
    </row>
    <row r="70" spans="1:13" ht="31.5">
      <c r="A70" s="202"/>
      <c r="B70" s="93" t="s">
        <v>337</v>
      </c>
      <c r="C70" s="47" t="s">
        <v>335</v>
      </c>
      <c r="D70" s="169">
        <v>11.3</v>
      </c>
      <c r="E70" s="169">
        <v>130</v>
      </c>
      <c r="F70" s="169"/>
      <c r="G70" s="169"/>
      <c r="H70" s="169"/>
      <c r="I70" s="169">
        <v>281</v>
      </c>
      <c r="J70" s="169">
        <v>140</v>
      </c>
      <c r="K70" s="169">
        <v>1220</v>
      </c>
      <c r="L70" s="169">
        <v>1700</v>
      </c>
    </row>
    <row r="71" spans="1:13" ht="15.75">
      <c r="A71" s="76">
        <v>2</v>
      </c>
      <c r="B71" s="73" t="s">
        <v>338</v>
      </c>
      <c r="C71" s="80" t="s">
        <v>327</v>
      </c>
      <c r="D71" s="169">
        <v>10.3</v>
      </c>
      <c r="E71" s="169">
        <v>160</v>
      </c>
      <c r="F71" s="136"/>
      <c r="G71" s="136"/>
      <c r="H71" s="136"/>
      <c r="I71" s="169">
        <v>271</v>
      </c>
      <c r="J71" s="169">
        <v>190</v>
      </c>
      <c r="K71" s="169">
        <v>1225</v>
      </c>
      <c r="L71" s="169">
        <v>2075</v>
      </c>
    </row>
    <row r="72" spans="1:13" s="79" customFormat="1" ht="15.75">
      <c r="A72" s="127" t="s">
        <v>348</v>
      </c>
      <c r="B72" s="129" t="s">
        <v>373</v>
      </c>
      <c r="C72" s="95" t="s">
        <v>433</v>
      </c>
      <c r="D72" s="176">
        <v>300</v>
      </c>
      <c r="E72" s="176">
        <v>10000</v>
      </c>
      <c r="F72" s="176">
        <v>300</v>
      </c>
      <c r="G72" s="176">
        <v>100</v>
      </c>
      <c r="H72" s="176">
        <v>200</v>
      </c>
      <c r="I72" s="176">
        <v>16000</v>
      </c>
      <c r="J72" s="176">
        <v>8000</v>
      </c>
      <c r="K72" s="176">
        <v>20000</v>
      </c>
      <c r="L72" s="176">
        <v>36000</v>
      </c>
      <c r="M72" s="184"/>
    </row>
  </sheetData>
  <mergeCells count="8">
    <mergeCell ref="A1:K1"/>
    <mergeCell ref="A2:K2"/>
    <mergeCell ref="A29:A35"/>
    <mergeCell ref="A55:A61"/>
    <mergeCell ref="A68:A70"/>
    <mergeCell ref="A6:A11"/>
    <mergeCell ref="A12:A17"/>
    <mergeCell ref="A18:A23"/>
  </mergeCells>
  <printOptions horizontalCentered="1"/>
  <pageMargins left="0.7" right="0.7" top="0.53" bottom="0.56000000000000005" header="0.3" footer="0.3"/>
  <pageSetup paperSize="9" scale="95" firstPageNumber="22" orientation="landscape" useFirstPageNumber="1" verticalDpi="0" r:id="rId1"/>
  <headerFooter>
    <oddHeader>&amp;C&amp;P</oddHead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7"/>
  <sheetViews>
    <sheetView zoomScaleNormal="100" workbookViewId="0">
      <selection activeCell="C4" sqref="C4"/>
    </sheetView>
  </sheetViews>
  <sheetFormatPr defaultColWidth="7.75" defaultRowHeight="18.75"/>
  <cols>
    <col min="1" max="1" width="4.375" style="98" customWidth="1"/>
    <col min="2" max="2" width="32" style="98" customWidth="1"/>
    <col min="3" max="3" width="10.25" style="98" customWidth="1"/>
    <col min="4" max="4" width="11.125" style="98" customWidth="1"/>
    <col min="5" max="5" width="10" style="98" customWidth="1"/>
    <col min="6" max="6" width="12.5" style="98" bestFit="1" customWidth="1"/>
    <col min="7" max="7" width="9.5" style="98" customWidth="1"/>
    <col min="8" max="8" width="10" style="98" customWidth="1"/>
    <col min="9" max="9" width="9.25" style="98" customWidth="1"/>
    <col min="10" max="10" width="10.625" style="98" customWidth="1"/>
    <col min="11" max="11" width="10.75" style="98" customWidth="1"/>
    <col min="12" max="12" width="9.75" style="98" customWidth="1"/>
    <col min="13" max="13" width="8.5" style="98" bestFit="1" customWidth="1"/>
    <col min="14" max="14" width="9.125" style="98" bestFit="1" customWidth="1"/>
    <col min="15" max="15" width="11.875" style="98" bestFit="1" customWidth="1"/>
    <col min="16" max="256" width="7.75" style="98"/>
    <col min="257" max="257" width="4.375" style="98" customWidth="1"/>
    <col min="258" max="258" width="57" style="98" customWidth="1"/>
    <col min="259" max="259" width="10.25" style="98" customWidth="1"/>
    <col min="260" max="260" width="11.125" style="98" customWidth="1"/>
    <col min="261" max="261" width="10" style="98" customWidth="1"/>
    <col min="262" max="262" width="12.5" style="98" bestFit="1" customWidth="1"/>
    <col min="263" max="263" width="9.5" style="98" customWidth="1"/>
    <col min="264" max="264" width="10" style="98" customWidth="1"/>
    <col min="265" max="265" width="9.25" style="98" customWidth="1"/>
    <col min="266" max="266" width="10.625" style="98" customWidth="1"/>
    <col min="267" max="267" width="10.75" style="98" customWidth="1"/>
    <col min="268" max="268" width="9.75" style="98" customWidth="1"/>
    <col min="269" max="269" width="7.75" style="98"/>
    <col min="270" max="270" width="9.125" style="98" bestFit="1" customWidth="1"/>
    <col min="271" max="512" width="7.75" style="98"/>
    <col min="513" max="513" width="4.375" style="98" customWidth="1"/>
    <col min="514" max="514" width="57" style="98" customWidth="1"/>
    <col min="515" max="515" width="10.25" style="98" customWidth="1"/>
    <col min="516" max="516" width="11.125" style="98" customWidth="1"/>
    <col min="517" max="517" width="10" style="98" customWidth="1"/>
    <col min="518" max="518" width="12.5" style="98" bestFit="1" customWidth="1"/>
    <col min="519" max="519" width="9.5" style="98" customWidth="1"/>
    <col min="520" max="520" width="10" style="98" customWidth="1"/>
    <col min="521" max="521" width="9.25" style="98" customWidth="1"/>
    <col min="522" max="522" width="10.625" style="98" customWidth="1"/>
    <col min="523" max="523" width="10.75" style="98" customWidth="1"/>
    <col min="524" max="524" width="9.75" style="98" customWidth="1"/>
    <col min="525" max="525" width="7.75" style="98"/>
    <col min="526" max="526" width="9.125" style="98" bestFit="1" customWidth="1"/>
    <col min="527" max="768" width="7.75" style="98"/>
    <col min="769" max="769" width="4.375" style="98" customWidth="1"/>
    <col min="770" max="770" width="57" style="98" customWidth="1"/>
    <col min="771" max="771" width="10.25" style="98" customWidth="1"/>
    <col min="772" max="772" width="11.125" style="98" customWidth="1"/>
    <col min="773" max="773" width="10" style="98" customWidth="1"/>
    <col min="774" max="774" width="12.5" style="98" bestFit="1" customWidth="1"/>
    <col min="775" max="775" width="9.5" style="98" customWidth="1"/>
    <col min="776" max="776" width="10" style="98" customWidth="1"/>
    <col min="777" max="777" width="9.25" style="98" customWidth="1"/>
    <col min="778" max="778" width="10.625" style="98" customWidth="1"/>
    <col min="779" max="779" width="10.75" style="98" customWidth="1"/>
    <col min="780" max="780" width="9.75" style="98" customWidth="1"/>
    <col min="781" max="781" width="7.75" style="98"/>
    <col min="782" max="782" width="9.125" style="98" bestFit="1" customWidth="1"/>
    <col min="783" max="1024" width="7.75" style="98"/>
    <col min="1025" max="1025" width="4.375" style="98" customWidth="1"/>
    <col min="1026" max="1026" width="57" style="98" customWidth="1"/>
    <col min="1027" max="1027" width="10.25" style="98" customWidth="1"/>
    <col min="1028" max="1028" width="11.125" style="98" customWidth="1"/>
    <col min="1029" max="1029" width="10" style="98" customWidth="1"/>
    <col min="1030" max="1030" width="12.5" style="98" bestFit="1" customWidth="1"/>
    <col min="1031" max="1031" width="9.5" style="98" customWidth="1"/>
    <col min="1032" max="1032" width="10" style="98" customWidth="1"/>
    <col min="1033" max="1033" width="9.25" style="98" customWidth="1"/>
    <col min="1034" max="1034" width="10.625" style="98" customWidth="1"/>
    <col min="1035" max="1035" width="10.75" style="98" customWidth="1"/>
    <col min="1036" max="1036" width="9.75" style="98" customWidth="1"/>
    <col min="1037" max="1037" width="7.75" style="98"/>
    <col min="1038" max="1038" width="9.125" style="98" bestFit="1" customWidth="1"/>
    <col min="1039" max="1280" width="7.75" style="98"/>
    <col min="1281" max="1281" width="4.375" style="98" customWidth="1"/>
    <col min="1282" max="1282" width="57" style="98" customWidth="1"/>
    <col min="1283" max="1283" width="10.25" style="98" customWidth="1"/>
    <col min="1284" max="1284" width="11.125" style="98" customWidth="1"/>
    <col min="1285" max="1285" width="10" style="98" customWidth="1"/>
    <col min="1286" max="1286" width="12.5" style="98" bestFit="1" customWidth="1"/>
    <col min="1287" max="1287" width="9.5" style="98" customWidth="1"/>
    <col min="1288" max="1288" width="10" style="98" customWidth="1"/>
    <col min="1289" max="1289" width="9.25" style="98" customWidth="1"/>
    <col min="1290" max="1290" width="10.625" style="98" customWidth="1"/>
    <col min="1291" max="1291" width="10.75" style="98" customWidth="1"/>
    <col min="1292" max="1292" width="9.75" style="98" customWidth="1"/>
    <col min="1293" max="1293" width="7.75" style="98"/>
    <col min="1294" max="1294" width="9.125" style="98" bestFit="1" customWidth="1"/>
    <col min="1295" max="1536" width="7.75" style="98"/>
    <col min="1537" max="1537" width="4.375" style="98" customWidth="1"/>
    <col min="1538" max="1538" width="57" style="98" customWidth="1"/>
    <col min="1539" max="1539" width="10.25" style="98" customWidth="1"/>
    <col min="1540" max="1540" width="11.125" style="98" customWidth="1"/>
    <col min="1541" max="1541" width="10" style="98" customWidth="1"/>
    <col min="1542" max="1542" width="12.5" style="98" bestFit="1" customWidth="1"/>
    <col min="1543" max="1543" width="9.5" style="98" customWidth="1"/>
    <col min="1544" max="1544" width="10" style="98" customWidth="1"/>
    <col min="1545" max="1545" width="9.25" style="98" customWidth="1"/>
    <col min="1546" max="1546" width="10.625" style="98" customWidth="1"/>
    <col min="1547" max="1547" width="10.75" style="98" customWidth="1"/>
    <col min="1548" max="1548" width="9.75" style="98" customWidth="1"/>
    <col min="1549" max="1549" width="7.75" style="98"/>
    <col min="1550" max="1550" width="9.125" style="98" bestFit="1" customWidth="1"/>
    <col min="1551" max="1792" width="7.75" style="98"/>
    <col min="1793" max="1793" width="4.375" style="98" customWidth="1"/>
    <col min="1794" max="1794" width="57" style="98" customWidth="1"/>
    <col min="1795" max="1795" width="10.25" style="98" customWidth="1"/>
    <col min="1796" max="1796" width="11.125" style="98" customWidth="1"/>
    <col min="1797" max="1797" width="10" style="98" customWidth="1"/>
    <col min="1798" max="1798" width="12.5" style="98" bestFit="1" customWidth="1"/>
    <col min="1799" max="1799" width="9.5" style="98" customWidth="1"/>
    <col min="1800" max="1800" width="10" style="98" customWidth="1"/>
    <col min="1801" max="1801" width="9.25" style="98" customWidth="1"/>
    <col min="1802" max="1802" width="10.625" style="98" customWidth="1"/>
    <col min="1803" max="1803" width="10.75" style="98" customWidth="1"/>
    <col min="1804" max="1804" width="9.75" style="98" customWidth="1"/>
    <col min="1805" max="1805" width="7.75" style="98"/>
    <col min="1806" max="1806" width="9.125" style="98" bestFit="1" customWidth="1"/>
    <col min="1807" max="2048" width="7.75" style="98"/>
    <col min="2049" max="2049" width="4.375" style="98" customWidth="1"/>
    <col min="2050" max="2050" width="57" style="98" customWidth="1"/>
    <col min="2051" max="2051" width="10.25" style="98" customWidth="1"/>
    <col min="2052" max="2052" width="11.125" style="98" customWidth="1"/>
    <col min="2053" max="2053" width="10" style="98" customWidth="1"/>
    <col min="2054" max="2054" width="12.5" style="98" bestFit="1" customWidth="1"/>
    <col min="2055" max="2055" width="9.5" style="98" customWidth="1"/>
    <col min="2056" max="2056" width="10" style="98" customWidth="1"/>
    <col min="2057" max="2057" width="9.25" style="98" customWidth="1"/>
    <col min="2058" max="2058" width="10.625" style="98" customWidth="1"/>
    <col min="2059" max="2059" width="10.75" style="98" customWidth="1"/>
    <col min="2060" max="2060" width="9.75" style="98" customWidth="1"/>
    <col min="2061" max="2061" width="7.75" style="98"/>
    <col min="2062" max="2062" width="9.125" style="98" bestFit="1" customWidth="1"/>
    <col min="2063" max="2304" width="7.75" style="98"/>
    <col min="2305" max="2305" width="4.375" style="98" customWidth="1"/>
    <col min="2306" max="2306" width="57" style="98" customWidth="1"/>
    <col min="2307" max="2307" width="10.25" style="98" customWidth="1"/>
    <col min="2308" max="2308" width="11.125" style="98" customWidth="1"/>
    <col min="2309" max="2309" width="10" style="98" customWidth="1"/>
    <col min="2310" max="2310" width="12.5" style="98" bestFit="1" customWidth="1"/>
    <col min="2311" max="2311" width="9.5" style="98" customWidth="1"/>
    <col min="2312" max="2312" width="10" style="98" customWidth="1"/>
    <col min="2313" max="2313" width="9.25" style="98" customWidth="1"/>
    <col min="2314" max="2314" width="10.625" style="98" customWidth="1"/>
    <col min="2315" max="2315" width="10.75" style="98" customWidth="1"/>
    <col min="2316" max="2316" width="9.75" style="98" customWidth="1"/>
    <col min="2317" max="2317" width="7.75" style="98"/>
    <col min="2318" max="2318" width="9.125" style="98" bestFit="1" customWidth="1"/>
    <col min="2319" max="2560" width="7.75" style="98"/>
    <col min="2561" max="2561" width="4.375" style="98" customWidth="1"/>
    <col min="2562" max="2562" width="57" style="98" customWidth="1"/>
    <col min="2563" max="2563" width="10.25" style="98" customWidth="1"/>
    <col min="2564" max="2564" width="11.125" style="98" customWidth="1"/>
    <col min="2565" max="2565" width="10" style="98" customWidth="1"/>
    <col min="2566" max="2566" width="12.5" style="98" bestFit="1" customWidth="1"/>
    <col min="2567" max="2567" width="9.5" style="98" customWidth="1"/>
    <col min="2568" max="2568" width="10" style="98" customWidth="1"/>
    <col min="2569" max="2569" width="9.25" style="98" customWidth="1"/>
    <col min="2570" max="2570" width="10.625" style="98" customWidth="1"/>
    <col min="2571" max="2571" width="10.75" style="98" customWidth="1"/>
    <col min="2572" max="2572" width="9.75" style="98" customWidth="1"/>
    <col min="2573" max="2573" width="7.75" style="98"/>
    <col min="2574" max="2574" width="9.125" style="98" bestFit="1" customWidth="1"/>
    <col min="2575" max="2816" width="7.75" style="98"/>
    <col min="2817" max="2817" width="4.375" style="98" customWidth="1"/>
    <col min="2818" max="2818" width="57" style="98" customWidth="1"/>
    <col min="2819" max="2819" width="10.25" style="98" customWidth="1"/>
    <col min="2820" max="2820" width="11.125" style="98" customWidth="1"/>
    <col min="2821" max="2821" width="10" style="98" customWidth="1"/>
    <col min="2822" max="2822" width="12.5" style="98" bestFit="1" customWidth="1"/>
    <col min="2823" max="2823" width="9.5" style="98" customWidth="1"/>
    <col min="2824" max="2824" width="10" style="98" customWidth="1"/>
    <col min="2825" max="2825" width="9.25" style="98" customWidth="1"/>
    <col min="2826" max="2826" width="10.625" style="98" customWidth="1"/>
    <col min="2827" max="2827" width="10.75" style="98" customWidth="1"/>
    <col min="2828" max="2828" width="9.75" style="98" customWidth="1"/>
    <col min="2829" max="2829" width="7.75" style="98"/>
    <col min="2830" max="2830" width="9.125" style="98" bestFit="1" customWidth="1"/>
    <col min="2831" max="3072" width="7.75" style="98"/>
    <col min="3073" max="3073" width="4.375" style="98" customWidth="1"/>
    <col min="3074" max="3074" width="57" style="98" customWidth="1"/>
    <col min="3075" max="3075" width="10.25" style="98" customWidth="1"/>
    <col min="3076" max="3076" width="11.125" style="98" customWidth="1"/>
    <col min="3077" max="3077" width="10" style="98" customWidth="1"/>
    <col min="3078" max="3078" width="12.5" style="98" bestFit="1" customWidth="1"/>
    <col min="3079" max="3079" width="9.5" style="98" customWidth="1"/>
    <col min="3080" max="3080" width="10" style="98" customWidth="1"/>
    <col min="3081" max="3081" width="9.25" style="98" customWidth="1"/>
    <col min="3082" max="3082" width="10.625" style="98" customWidth="1"/>
    <col min="3083" max="3083" width="10.75" style="98" customWidth="1"/>
    <col min="3084" max="3084" width="9.75" style="98" customWidth="1"/>
    <col min="3085" max="3085" width="7.75" style="98"/>
    <col min="3086" max="3086" width="9.125" style="98" bestFit="1" customWidth="1"/>
    <col min="3087" max="3328" width="7.75" style="98"/>
    <col min="3329" max="3329" width="4.375" style="98" customWidth="1"/>
    <col min="3330" max="3330" width="57" style="98" customWidth="1"/>
    <col min="3331" max="3331" width="10.25" style="98" customWidth="1"/>
    <col min="3332" max="3332" width="11.125" style="98" customWidth="1"/>
    <col min="3333" max="3333" width="10" style="98" customWidth="1"/>
    <col min="3334" max="3334" width="12.5" style="98" bestFit="1" customWidth="1"/>
    <col min="3335" max="3335" width="9.5" style="98" customWidth="1"/>
    <col min="3336" max="3336" width="10" style="98" customWidth="1"/>
    <col min="3337" max="3337" width="9.25" style="98" customWidth="1"/>
    <col min="3338" max="3338" width="10.625" style="98" customWidth="1"/>
    <col min="3339" max="3339" width="10.75" style="98" customWidth="1"/>
    <col min="3340" max="3340" width="9.75" style="98" customWidth="1"/>
    <col min="3341" max="3341" width="7.75" style="98"/>
    <col min="3342" max="3342" width="9.125" style="98" bestFit="1" customWidth="1"/>
    <col min="3343" max="3584" width="7.75" style="98"/>
    <col min="3585" max="3585" width="4.375" style="98" customWidth="1"/>
    <col min="3586" max="3586" width="57" style="98" customWidth="1"/>
    <col min="3587" max="3587" width="10.25" style="98" customWidth="1"/>
    <col min="3588" max="3588" width="11.125" style="98" customWidth="1"/>
    <col min="3589" max="3589" width="10" style="98" customWidth="1"/>
    <col min="3590" max="3590" width="12.5" style="98" bestFit="1" customWidth="1"/>
    <col min="3591" max="3591" width="9.5" style="98" customWidth="1"/>
    <col min="3592" max="3592" width="10" style="98" customWidth="1"/>
    <col min="3593" max="3593" width="9.25" style="98" customWidth="1"/>
    <col min="3594" max="3594" width="10.625" style="98" customWidth="1"/>
    <col min="3595" max="3595" width="10.75" style="98" customWidth="1"/>
    <col min="3596" max="3596" width="9.75" style="98" customWidth="1"/>
    <col min="3597" max="3597" width="7.75" style="98"/>
    <col min="3598" max="3598" width="9.125" style="98" bestFit="1" customWidth="1"/>
    <col min="3599" max="3840" width="7.75" style="98"/>
    <col min="3841" max="3841" width="4.375" style="98" customWidth="1"/>
    <col min="3842" max="3842" width="57" style="98" customWidth="1"/>
    <col min="3843" max="3843" width="10.25" style="98" customWidth="1"/>
    <col min="3844" max="3844" width="11.125" style="98" customWidth="1"/>
    <col min="3845" max="3845" width="10" style="98" customWidth="1"/>
    <col min="3846" max="3846" width="12.5" style="98" bestFit="1" customWidth="1"/>
    <col min="3847" max="3847" width="9.5" style="98" customWidth="1"/>
    <col min="3848" max="3848" width="10" style="98" customWidth="1"/>
    <col min="3849" max="3849" width="9.25" style="98" customWidth="1"/>
    <col min="3850" max="3850" width="10.625" style="98" customWidth="1"/>
    <col min="3851" max="3851" width="10.75" style="98" customWidth="1"/>
    <col min="3852" max="3852" width="9.75" style="98" customWidth="1"/>
    <col min="3853" max="3853" width="7.75" style="98"/>
    <col min="3854" max="3854" width="9.125" style="98" bestFit="1" customWidth="1"/>
    <col min="3855" max="4096" width="7.75" style="98"/>
    <col min="4097" max="4097" width="4.375" style="98" customWidth="1"/>
    <col min="4098" max="4098" width="57" style="98" customWidth="1"/>
    <col min="4099" max="4099" width="10.25" style="98" customWidth="1"/>
    <col min="4100" max="4100" width="11.125" style="98" customWidth="1"/>
    <col min="4101" max="4101" width="10" style="98" customWidth="1"/>
    <col min="4102" max="4102" width="12.5" style="98" bestFit="1" customWidth="1"/>
    <col min="4103" max="4103" width="9.5" style="98" customWidth="1"/>
    <col min="4104" max="4104" width="10" style="98" customWidth="1"/>
    <col min="4105" max="4105" width="9.25" style="98" customWidth="1"/>
    <col min="4106" max="4106" width="10.625" style="98" customWidth="1"/>
    <col min="4107" max="4107" width="10.75" style="98" customWidth="1"/>
    <col min="4108" max="4108" width="9.75" style="98" customWidth="1"/>
    <col min="4109" max="4109" width="7.75" style="98"/>
    <col min="4110" max="4110" width="9.125" style="98" bestFit="1" customWidth="1"/>
    <col min="4111" max="4352" width="7.75" style="98"/>
    <col min="4353" max="4353" width="4.375" style="98" customWidth="1"/>
    <col min="4354" max="4354" width="57" style="98" customWidth="1"/>
    <col min="4355" max="4355" width="10.25" style="98" customWidth="1"/>
    <col min="4356" max="4356" width="11.125" style="98" customWidth="1"/>
    <col min="4357" max="4357" width="10" style="98" customWidth="1"/>
    <col min="4358" max="4358" width="12.5" style="98" bestFit="1" customWidth="1"/>
    <col min="4359" max="4359" width="9.5" style="98" customWidth="1"/>
    <col min="4360" max="4360" width="10" style="98" customWidth="1"/>
    <col min="4361" max="4361" width="9.25" style="98" customWidth="1"/>
    <col min="4362" max="4362" width="10.625" style="98" customWidth="1"/>
    <col min="4363" max="4363" width="10.75" style="98" customWidth="1"/>
    <col min="4364" max="4364" width="9.75" style="98" customWidth="1"/>
    <col min="4365" max="4365" width="7.75" style="98"/>
    <col min="4366" max="4366" width="9.125" style="98" bestFit="1" customWidth="1"/>
    <col min="4367" max="4608" width="7.75" style="98"/>
    <col min="4609" max="4609" width="4.375" style="98" customWidth="1"/>
    <col min="4610" max="4610" width="57" style="98" customWidth="1"/>
    <col min="4611" max="4611" width="10.25" style="98" customWidth="1"/>
    <col min="4612" max="4612" width="11.125" style="98" customWidth="1"/>
    <col min="4613" max="4613" width="10" style="98" customWidth="1"/>
    <col min="4614" max="4614" width="12.5" style="98" bestFit="1" customWidth="1"/>
    <col min="4615" max="4615" width="9.5" style="98" customWidth="1"/>
    <col min="4616" max="4616" width="10" style="98" customWidth="1"/>
    <col min="4617" max="4617" width="9.25" style="98" customWidth="1"/>
    <col min="4618" max="4618" width="10.625" style="98" customWidth="1"/>
    <col min="4619" max="4619" width="10.75" style="98" customWidth="1"/>
    <col min="4620" max="4620" width="9.75" style="98" customWidth="1"/>
    <col min="4621" max="4621" width="7.75" style="98"/>
    <col min="4622" max="4622" width="9.125" style="98" bestFit="1" customWidth="1"/>
    <col min="4623" max="4864" width="7.75" style="98"/>
    <col min="4865" max="4865" width="4.375" style="98" customWidth="1"/>
    <col min="4866" max="4866" width="57" style="98" customWidth="1"/>
    <col min="4867" max="4867" width="10.25" style="98" customWidth="1"/>
    <col min="4868" max="4868" width="11.125" style="98" customWidth="1"/>
    <col min="4869" max="4869" width="10" style="98" customWidth="1"/>
    <col min="4870" max="4870" width="12.5" style="98" bestFit="1" customWidth="1"/>
    <col min="4871" max="4871" width="9.5" style="98" customWidth="1"/>
    <col min="4872" max="4872" width="10" style="98" customWidth="1"/>
    <col min="4873" max="4873" width="9.25" style="98" customWidth="1"/>
    <col min="4874" max="4874" width="10.625" style="98" customWidth="1"/>
    <col min="4875" max="4875" width="10.75" style="98" customWidth="1"/>
    <col min="4876" max="4876" width="9.75" style="98" customWidth="1"/>
    <col min="4877" max="4877" width="7.75" style="98"/>
    <col min="4878" max="4878" width="9.125" style="98" bestFit="1" customWidth="1"/>
    <col min="4879" max="5120" width="7.75" style="98"/>
    <col min="5121" max="5121" width="4.375" style="98" customWidth="1"/>
    <col min="5122" max="5122" width="57" style="98" customWidth="1"/>
    <col min="5123" max="5123" width="10.25" style="98" customWidth="1"/>
    <col min="5124" max="5124" width="11.125" style="98" customWidth="1"/>
    <col min="5125" max="5125" width="10" style="98" customWidth="1"/>
    <col min="5126" max="5126" width="12.5" style="98" bestFit="1" customWidth="1"/>
    <col min="5127" max="5127" width="9.5" style="98" customWidth="1"/>
    <col min="5128" max="5128" width="10" style="98" customWidth="1"/>
    <col min="5129" max="5129" width="9.25" style="98" customWidth="1"/>
    <col min="5130" max="5130" width="10.625" style="98" customWidth="1"/>
    <col min="5131" max="5131" width="10.75" style="98" customWidth="1"/>
    <col min="5132" max="5132" width="9.75" style="98" customWidth="1"/>
    <col min="5133" max="5133" width="7.75" style="98"/>
    <col min="5134" max="5134" width="9.125" style="98" bestFit="1" customWidth="1"/>
    <col min="5135" max="5376" width="7.75" style="98"/>
    <col min="5377" max="5377" width="4.375" style="98" customWidth="1"/>
    <col min="5378" max="5378" width="57" style="98" customWidth="1"/>
    <col min="5379" max="5379" width="10.25" style="98" customWidth="1"/>
    <col min="5380" max="5380" width="11.125" style="98" customWidth="1"/>
    <col min="5381" max="5381" width="10" style="98" customWidth="1"/>
    <col min="5382" max="5382" width="12.5" style="98" bestFit="1" customWidth="1"/>
    <col min="5383" max="5383" width="9.5" style="98" customWidth="1"/>
    <col min="5384" max="5384" width="10" style="98" customWidth="1"/>
    <col min="5385" max="5385" width="9.25" style="98" customWidth="1"/>
    <col min="5386" max="5386" width="10.625" style="98" customWidth="1"/>
    <col min="5387" max="5387" width="10.75" style="98" customWidth="1"/>
    <col min="5388" max="5388" width="9.75" style="98" customWidth="1"/>
    <col min="5389" max="5389" width="7.75" style="98"/>
    <col min="5390" max="5390" width="9.125" style="98" bestFit="1" customWidth="1"/>
    <col min="5391" max="5632" width="7.75" style="98"/>
    <col min="5633" max="5633" width="4.375" style="98" customWidth="1"/>
    <col min="5634" max="5634" width="57" style="98" customWidth="1"/>
    <col min="5635" max="5635" width="10.25" style="98" customWidth="1"/>
    <col min="5636" max="5636" width="11.125" style="98" customWidth="1"/>
    <col min="5637" max="5637" width="10" style="98" customWidth="1"/>
    <col min="5638" max="5638" width="12.5" style="98" bestFit="1" customWidth="1"/>
    <col min="5639" max="5639" width="9.5" style="98" customWidth="1"/>
    <col min="5640" max="5640" width="10" style="98" customWidth="1"/>
    <col min="5641" max="5641" width="9.25" style="98" customWidth="1"/>
    <col min="5642" max="5642" width="10.625" style="98" customWidth="1"/>
    <col min="5643" max="5643" width="10.75" style="98" customWidth="1"/>
    <col min="5644" max="5644" width="9.75" style="98" customWidth="1"/>
    <col min="5645" max="5645" width="7.75" style="98"/>
    <col min="5646" max="5646" width="9.125" style="98" bestFit="1" customWidth="1"/>
    <col min="5647" max="5888" width="7.75" style="98"/>
    <col min="5889" max="5889" width="4.375" style="98" customWidth="1"/>
    <col min="5890" max="5890" width="57" style="98" customWidth="1"/>
    <col min="5891" max="5891" width="10.25" style="98" customWidth="1"/>
    <col min="5892" max="5892" width="11.125" style="98" customWidth="1"/>
    <col min="5893" max="5893" width="10" style="98" customWidth="1"/>
    <col min="5894" max="5894" width="12.5" style="98" bestFit="1" customWidth="1"/>
    <col min="5895" max="5895" width="9.5" style="98" customWidth="1"/>
    <col min="5896" max="5896" width="10" style="98" customWidth="1"/>
    <col min="5897" max="5897" width="9.25" style="98" customWidth="1"/>
    <col min="5898" max="5898" width="10.625" style="98" customWidth="1"/>
    <col min="5899" max="5899" width="10.75" style="98" customWidth="1"/>
    <col min="5900" max="5900" width="9.75" style="98" customWidth="1"/>
    <col min="5901" max="5901" width="7.75" style="98"/>
    <col min="5902" max="5902" width="9.125" style="98" bestFit="1" customWidth="1"/>
    <col min="5903" max="6144" width="7.75" style="98"/>
    <col min="6145" max="6145" width="4.375" style="98" customWidth="1"/>
    <col min="6146" max="6146" width="57" style="98" customWidth="1"/>
    <col min="6147" max="6147" width="10.25" style="98" customWidth="1"/>
    <col min="6148" max="6148" width="11.125" style="98" customWidth="1"/>
    <col min="6149" max="6149" width="10" style="98" customWidth="1"/>
    <col min="6150" max="6150" width="12.5" style="98" bestFit="1" customWidth="1"/>
    <col min="6151" max="6151" width="9.5" style="98" customWidth="1"/>
    <col min="6152" max="6152" width="10" style="98" customWidth="1"/>
    <col min="6153" max="6153" width="9.25" style="98" customWidth="1"/>
    <col min="6154" max="6154" width="10.625" style="98" customWidth="1"/>
    <col min="6155" max="6155" width="10.75" style="98" customWidth="1"/>
    <col min="6156" max="6156" width="9.75" style="98" customWidth="1"/>
    <col min="6157" max="6157" width="7.75" style="98"/>
    <col min="6158" max="6158" width="9.125" style="98" bestFit="1" customWidth="1"/>
    <col min="6159" max="6400" width="7.75" style="98"/>
    <col min="6401" max="6401" width="4.375" style="98" customWidth="1"/>
    <col min="6402" max="6402" width="57" style="98" customWidth="1"/>
    <col min="6403" max="6403" width="10.25" style="98" customWidth="1"/>
    <col min="6404" max="6404" width="11.125" style="98" customWidth="1"/>
    <col min="6405" max="6405" width="10" style="98" customWidth="1"/>
    <col min="6406" max="6406" width="12.5" style="98" bestFit="1" customWidth="1"/>
    <col min="6407" max="6407" width="9.5" style="98" customWidth="1"/>
    <col min="6408" max="6408" width="10" style="98" customWidth="1"/>
    <col min="6409" max="6409" width="9.25" style="98" customWidth="1"/>
    <col min="6410" max="6410" width="10.625" style="98" customWidth="1"/>
    <col min="6411" max="6411" width="10.75" style="98" customWidth="1"/>
    <col min="6412" max="6412" width="9.75" style="98" customWidth="1"/>
    <col min="6413" max="6413" width="7.75" style="98"/>
    <col min="6414" max="6414" width="9.125" style="98" bestFit="1" customWidth="1"/>
    <col min="6415" max="6656" width="7.75" style="98"/>
    <col min="6657" max="6657" width="4.375" style="98" customWidth="1"/>
    <col min="6658" max="6658" width="57" style="98" customWidth="1"/>
    <col min="6659" max="6659" width="10.25" style="98" customWidth="1"/>
    <col min="6660" max="6660" width="11.125" style="98" customWidth="1"/>
    <col min="6661" max="6661" width="10" style="98" customWidth="1"/>
    <col min="6662" max="6662" width="12.5" style="98" bestFit="1" customWidth="1"/>
    <col min="6663" max="6663" width="9.5" style="98" customWidth="1"/>
    <col min="6664" max="6664" width="10" style="98" customWidth="1"/>
    <col min="6665" max="6665" width="9.25" style="98" customWidth="1"/>
    <col min="6666" max="6666" width="10.625" style="98" customWidth="1"/>
    <col min="6667" max="6667" width="10.75" style="98" customWidth="1"/>
    <col min="6668" max="6668" width="9.75" style="98" customWidth="1"/>
    <col min="6669" max="6669" width="7.75" style="98"/>
    <col min="6670" max="6670" width="9.125" style="98" bestFit="1" customWidth="1"/>
    <col min="6671" max="6912" width="7.75" style="98"/>
    <col min="6913" max="6913" width="4.375" style="98" customWidth="1"/>
    <col min="6914" max="6914" width="57" style="98" customWidth="1"/>
    <col min="6915" max="6915" width="10.25" style="98" customWidth="1"/>
    <col min="6916" max="6916" width="11.125" style="98" customWidth="1"/>
    <col min="6917" max="6917" width="10" style="98" customWidth="1"/>
    <col min="6918" max="6918" width="12.5" style="98" bestFit="1" customWidth="1"/>
    <col min="6919" max="6919" width="9.5" style="98" customWidth="1"/>
    <col min="6920" max="6920" width="10" style="98" customWidth="1"/>
    <col min="6921" max="6921" width="9.25" style="98" customWidth="1"/>
    <col min="6922" max="6922" width="10.625" style="98" customWidth="1"/>
    <col min="6923" max="6923" width="10.75" style="98" customWidth="1"/>
    <col min="6924" max="6924" width="9.75" style="98" customWidth="1"/>
    <col min="6925" max="6925" width="7.75" style="98"/>
    <col min="6926" max="6926" width="9.125" style="98" bestFit="1" customWidth="1"/>
    <col min="6927" max="7168" width="7.75" style="98"/>
    <col min="7169" max="7169" width="4.375" style="98" customWidth="1"/>
    <col min="7170" max="7170" width="57" style="98" customWidth="1"/>
    <col min="7171" max="7171" width="10.25" style="98" customWidth="1"/>
    <col min="7172" max="7172" width="11.125" style="98" customWidth="1"/>
    <col min="7173" max="7173" width="10" style="98" customWidth="1"/>
    <col min="7174" max="7174" width="12.5" style="98" bestFit="1" customWidth="1"/>
    <col min="7175" max="7175" width="9.5" style="98" customWidth="1"/>
    <col min="7176" max="7176" width="10" style="98" customWidth="1"/>
    <col min="7177" max="7177" width="9.25" style="98" customWidth="1"/>
    <col min="7178" max="7178" width="10.625" style="98" customWidth="1"/>
    <col min="7179" max="7179" width="10.75" style="98" customWidth="1"/>
    <col min="7180" max="7180" width="9.75" style="98" customWidth="1"/>
    <col min="7181" max="7181" width="7.75" style="98"/>
    <col min="7182" max="7182" width="9.125" style="98" bestFit="1" customWidth="1"/>
    <col min="7183" max="7424" width="7.75" style="98"/>
    <col min="7425" max="7425" width="4.375" style="98" customWidth="1"/>
    <col min="7426" max="7426" width="57" style="98" customWidth="1"/>
    <col min="7427" max="7427" width="10.25" style="98" customWidth="1"/>
    <col min="7428" max="7428" width="11.125" style="98" customWidth="1"/>
    <col min="7429" max="7429" width="10" style="98" customWidth="1"/>
    <col min="7430" max="7430" width="12.5" style="98" bestFit="1" customWidth="1"/>
    <col min="7431" max="7431" width="9.5" style="98" customWidth="1"/>
    <col min="7432" max="7432" width="10" style="98" customWidth="1"/>
    <col min="7433" max="7433" width="9.25" style="98" customWidth="1"/>
    <col min="7434" max="7434" width="10.625" style="98" customWidth="1"/>
    <col min="7435" max="7435" width="10.75" style="98" customWidth="1"/>
    <col min="7436" max="7436" width="9.75" style="98" customWidth="1"/>
    <col min="7437" max="7437" width="7.75" style="98"/>
    <col min="7438" max="7438" width="9.125" style="98" bestFit="1" customWidth="1"/>
    <col min="7439" max="7680" width="7.75" style="98"/>
    <col min="7681" max="7681" width="4.375" style="98" customWidth="1"/>
    <col min="7682" max="7682" width="57" style="98" customWidth="1"/>
    <col min="7683" max="7683" width="10.25" style="98" customWidth="1"/>
    <col min="7684" max="7684" width="11.125" style="98" customWidth="1"/>
    <col min="7685" max="7685" width="10" style="98" customWidth="1"/>
    <col min="7686" max="7686" width="12.5" style="98" bestFit="1" customWidth="1"/>
    <col min="7687" max="7687" width="9.5" style="98" customWidth="1"/>
    <col min="7688" max="7688" width="10" style="98" customWidth="1"/>
    <col min="7689" max="7689" width="9.25" style="98" customWidth="1"/>
    <col min="7690" max="7690" width="10.625" style="98" customWidth="1"/>
    <col min="7691" max="7691" width="10.75" style="98" customWidth="1"/>
    <col min="7692" max="7692" width="9.75" style="98" customWidth="1"/>
    <col min="7693" max="7693" width="7.75" style="98"/>
    <col min="7694" max="7694" width="9.125" style="98" bestFit="1" customWidth="1"/>
    <col min="7695" max="7936" width="7.75" style="98"/>
    <col min="7937" max="7937" width="4.375" style="98" customWidth="1"/>
    <col min="7938" max="7938" width="57" style="98" customWidth="1"/>
    <col min="7939" max="7939" width="10.25" style="98" customWidth="1"/>
    <col min="7940" max="7940" width="11.125" style="98" customWidth="1"/>
    <col min="7941" max="7941" width="10" style="98" customWidth="1"/>
    <col min="7942" max="7942" width="12.5" style="98" bestFit="1" customWidth="1"/>
    <col min="7943" max="7943" width="9.5" style="98" customWidth="1"/>
    <col min="7944" max="7944" width="10" style="98" customWidth="1"/>
    <col min="7945" max="7945" width="9.25" style="98" customWidth="1"/>
    <col min="7946" max="7946" width="10.625" style="98" customWidth="1"/>
    <col min="7947" max="7947" width="10.75" style="98" customWidth="1"/>
    <col min="7948" max="7948" width="9.75" style="98" customWidth="1"/>
    <col min="7949" max="7949" width="7.75" style="98"/>
    <col min="7950" max="7950" width="9.125" style="98" bestFit="1" customWidth="1"/>
    <col min="7951" max="8192" width="7.75" style="98"/>
    <col min="8193" max="8193" width="4.375" style="98" customWidth="1"/>
    <col min="8194" max="8194" width="57" style="98" customWidth="1"/>
    <col min="8195" max="8195" width="10.25" style="98" customWidth="1"/>
    <col min="8196" max="8196" width="11.125" style="98" customWidth="1"/>
    <col min="8197" max="8197" width="10" style="98" customWidth="1"/>
    <col min="8198" max="8198" width="12.5" style="98" bestFit="1" customWidth="1"/>
    <col min="8199" max="8199" width="9.5" style="98" customWidth="1"/>
    <col min="8200" max="8200" width="10" style="98" customWidth="1"/>
    <col min="8201" max="8201" width="9.25" style="98" customWidth="1"/>
    <col min="8202" max="8202" width="10.625" style="98" customWidth="1"/>
    <col min="8203" max="8203" width="10.75" style="98" customWidth="1"/>
    <col min="8204" max="8204" width="9.75" style="98" customWidth="1"/>
    <col min="8205" max="8205" width="7.75" style="98"/>
    <col min="8206" max="8206" width="9.125" style="98" bestFit="1" customWidth="1"/>
    <col min="8207" max="8448" width="7.75" style="98"/>
    <col min="8449" max="8449" width="4.375" style="98" customWidth="1"/>
    <col min="8450" max="8450" width="57" style="98" customWidth="1"/>
    <col min="8451" max="8451" width="10.25" style="98" customWidth="1"/>
    <col min="8452" max="8452" width="11.125" style="98" customWidth="1"/>
    <col min="8453" max="8453" width="10" style="98" customWidth="1"/>
    <col min="8454" max="8454" width="12.5" style="98" bestFit="1" customWidth="1"/>
    <col min="8455" max="8455" width="9.5" style="98" customWidth="1"/>
    <col min="8456" max="8456" width="10" style="98" customWidth="1"/>
    <col min="8457" max="8457" width="9.25" style="98" customWidth="1"/>
    <col min="8458" max="8458" width="10.625" style="98" customWidth="1"/>
    <col min="8459" max="8459" width="10.75" style="98" customWidth="1"/>
    <col min="8460" max="8460" width="9.75" style="98" customWidth="1"/>
    <col min="8461" max="8461" width="7.75" style="98"/>
    <col min="8462" max="8462" width="9.125" style="98" bestFit="1" customWidth="1"/>
    <col min="8463" max="8704" width="7.75" style="98"/>
    <col min="8705" max="8705" width="4.375" style="98" customWidth="1"/>
    <col min="8706" max="8706" width="57" style="98" customWidth="1"/>
    <col min="8707" max="8707" width="10.25" style="98" customWidth="1"/>
    <col min="8708" max="8708" width="11.125" style="98" customWidth="1"/>
    <col min="8709" max="8709" width="10" style="98" customWidth="1"/>
    <col min="8710" max="8710" width="12.5" style="98" bestFit="1" customWidth="1"/>
    <col min="8711" max="8711" width="9.5" style="98" customWidth="1"/>
    <col min="8712" max="8712" width="10" style="98" customWidth="1"/>
    <col min="8713" max="8713" width="9.25" style="98" customWidth="1"/>
    <col min="8714" max="8714" width="10.625" style="98" customWidth="1"/>
    <col min="8715" max="8715" width="10.75" style="98" customWidth="1"/>
    <col min="8716" max="8716" width="9.75" style="98" customWidth="1"/>
    <col min="8717" max="8717" width="7.75" style="98"/>
    <col min="8718" max="8718" width="9.125" style="98" bestFit="1" customWidth="1"/>
    <col min="8719" max="8960" width="7.75" style="98"/>
    <col min="8961" max="8961" width="4.375" style="98" customWidth="1"/>
    <col min="8962" max="8962" width="57" style="98" customWidth="1"/>
    <col min="8963" max="8963" width="10.25" style="98" customWidth="1"/>
    <col min="8964" max="8964" width="11.125" style="98" customWidth="1"/>
    <col min="8965" max="8965" width="10" style="98" customWidth="1"/>
    <col min="8966" max="8966" width="12.5" style="98" bestFit="1" customWidth="1"/>
    <col min="8967" max="8967" width="9.5" style="98" customWidth="1"/>
    <col min="8968" max="8968" width="10" style="98" customWidth="1"/>
    <col min="8969" max="8969" width="9.25" style="98" customWidth="1"/>
    <col min="8970" max="8970" width="10.625" style="98" customWidth="1"/>
    <col min="8971" max="8971" width="10.75" style="98" customWidth="1"/>
    <col min="8972" max="8972" width="9.75" style="98" customWidth="1"/>
    <col min="8973" max="8973" width="7.75" style="98"/>
    <col min="8974" max="8974" width="9.125" style="98" bestFit="1" customWidth="1"/>
    <col min="8975" max="9216" width="7.75" style="98"/>
    <col min="9217" max="9217" width="4.375" style="98" customWidth="1"/>
    <col min="9218" max="9218" width="57" style="98" customWidth="1"/>
    <col min="9219" max="9219" width="10.25" style="98" customWidth="1"/>
    <col min="9220" max="9220" width="11.125" style="98" customWidth="1"/>
    <col min="9221" max="9221" width="10" style="98" customWidth="1"/>
    <col min="9222" max="9222" width="12.5" style="98" bestFit="1" customWidth="1"/>
    <col min="9223" max="9223" width="9.5" style="98" customWidth="1"/>
    <col min="9224" max="9224" width="10" style="98" customWidth="1"/>
    <col min="9225" max="9225" width="9.25" style="98" customWidth="1"/>
    <col min="9226" max="9226" width="10.625" style="98" customWidth="1"/>
    <col min="9227" max="9227" width="10.75" style="98" customWidth="1"/>
    <col min="9228" max="9228" width="9.75" style="98" customWidth="1"/>
    <col min="9229" max="9229" width="7.75" style="98"/>
    <col min="9230" max="9230" width="9.125" style="98" bestFit="1" customWidth="1"/>
    <col min="9231" max="9472" width="7.75" style="98"/>
    <col min="9473" max="9473" width="4.375" style="98" customWidth="1"/>
    <col min="9474" max="9474" width="57" style="98" customWidth="1"/>
    <col min="9475" max="9475" width="10.25" style="98" customWidth="1"/>
    <col min="9476" max="9476" width="11.125" style="98" customWidth="1"/>
    <col min="9477" max="9477" width="10" style="98" customWidth="1"/>
    <col min="9478" max="9478" width="12.5" style="98" bestFit="1" customWidth="1"/>
    <col min="9479" max="9479" width="9.5" style="98" customWidth="1"/>
    <col min="9480" max="9480" width="10" style="98" customWidth="1"/>
    <col min="9481" max="9481" width="9.25" style="98" customWidth="1"/>
    <col min="9482" max="9482" width="10.625" style="98" customWidth="1"/>
    <col min="9483" max="9483" width="10.75" style="98" customWidth="1"/>
    <col min="9484" max="9484" width="9.75" style="98" customWidth="1"/>
    <col min="9485" max="9485" width="7.75" style="98"/>
    <col min="9486" max="9486" width="9.125" style="98" bestFit="1" customWidth="1"/>
    <col min="9487" max="9728" width="7.75" style="98"/>
    <col min="9729" max="9729" width="4.375" style="98" customWidth="1"/>
    <col min="9730" max="9730" width="57" style="98" customWidth="1"/>
    <col min="9731" max="9731" width="10.25" style="98" customWidth="1"/>
    <col min="9732" max="9732" width="11.125" style="98" customWidth="1"/>
    <col min="9733" max="9733" width="10" style="98" customWidth="1"/>
    <col min="9734" max="9734" width="12.5" style="98" bestFit="1" customWidth="1"/>
    <col min="9735" max="9735" width="9.5" style="98" customWidth="1"/>
    <col min="9736" max="9736" width="10" style="98" customWidth="1"/>
    <col min="9737" max="9737" width="9.25" style="98" customWidth="1"/>
    <col min="9738" max="9738" width="10.625" style="98" customWidth="1"/>
    <col min="9739" max="9739" width="10.75" style="98" customWidth="1"/>
    <col min="9740" max="9740" width="9.75" style="98" customWidth="1"/>
    <col min="9741" max="9741" width="7.75" style="98"/>
    <col min="9742" max="9742" width="9.125" style="98" bestFit="1" customWidth="1"/>
    <col min="9743" max="9984" width="7.75" style="98"/>
    <col min="9985" max="9985" width="4.375" style="98" customWidth="1"/>
    <col min="9986" max="9986" width="57" style="98" customWidth="1"/>
    <col min="9987" max="9987" width="10.25" style="98" customWidth="1"/>
    <col min="9988" max="9988" width="11.125" style="98" customWidth="1"/>
    <col min="9989" max="9989" width="10" style="98" customWidth="1"/>
    <col min="9990" max="9990" width="12.5" style="98" bestFit="1" customWidth="1"/>
    <col min="9991" max="9991" width="9.5" style="98" customWidth="1"/>
    <col min="9992" max="9992" width="10" style="98" customWidth="1"/>
    <col min="9993" max="9993" width="9.25" style="98" customWidth="1"/>
    <col min="9994" max="9994" width="10.625" style="98" customWidth="1"/>
    <col min="9995" max="9995" width="10.75" style="98" customWidth="1"/>
    <col min="9996" max="9996" width="9.75" style="98" customWidth="1"/>
    <col min="9997" max="9997" width="7.75" style="98"/>
    <col min="9998" max="9998" width="9.125" style="98" bestFit="1" customWidth="1"/>
    <col min="9999" max="10240" width="7.75" style="98"/>
    <col min="10241" max="10241" width="4.375" style="98" customWidth="1"/>
    <col min="10242" max="10242" width="57" style="98" customWidth="1"/>
    <col min="10243" max="10243" width="10.25" style="98" customWidth="1"/>
    <col min="10244" max="10244" width="11.125" style="98" customWidth="1"/>
    <col min="10245" max="10245" width="10" style="98" customWidth="1"/>
    <col min="10246" max="10246" width="12.5" style="98" bestFit="1" customWidth="1"/>
    <col min="10247" max="10247" width="9.5" style="98" customWidth="1"/>
    <col min="10248" max="10248" width="10" style="98" customWidth="1"/>
    <col min="10249" max="10249" width="9.25" style="98" customWidth="1"/>
    <col min="10250" max="10250" width="10.625" style="98" customWidth="1"/>
    <col min="10251" max="10251" width="10.75" style="98" customWidth="1"/>
    <col min="10252" max="10252" width="9.75" style="98" customWidth="1"/>
    <col min="10253" max="10253" width="7.75" style="98"/>
    <col min="10254" max="10254" width="9.125" style="98" bestFit="1" customWidth="1"/>
    <col min="10255" max="10496" width="7.75" style="98"/>
    <col min="10497" max="10497" width="4.375" style="98" customWidth="1"/>
    <col min="10498" max="10498" width="57" style="98" customWidth="1"/>
    <col min="10499" max="10499" width="10.25" style="98" customWidth="1"/>
    <col min="10500" max="10500" width="11.125" style="98" customWidth="1"/>
    <col min="10501" max="10501" width="10" style="98" customWidth="1"/>
    <col min="10502" max="10502" width="12.5" style="98" bestFit="1" customWidth="1"/>
    <col min="10503" max="10503" width="9.5" style="98" customWidth="1"/>
    <col min="10504" max="10504" width="10" style="98" customWidth="1"/>
    <col min="10505" max="10505" width="9.25" style="98" customWidth="1"/>
    <col min="10506" max="10506" width="10.625" style="98" customWidth="1"/>
    <col min="10507" max="10507" width="10.75" style="98" customWidth="1"/>
    <col min="10508" max="10508" width="9.75" style="98" customWidth="1"/>
    <col min="10509" max="10509" width="7.75" style="98"/>
    <col min="10510" max="10510" width="9.125" style="98" bestFit="1" customWidth="1"/>
    <col min="10511" max="10752" width="7.75" style="98"/>
    <col min="10753" max="10753" width="4.375" style="98" customWidth="1"/>
    <col min="10754" max="10754" width="57" style="98" customWidth="1"/>
    <col min="10755" max="10755" width="10.25" style="98" customWidth="1"/>
    <col min="10756" max="10756" width="11.125" style="98" customWidth="1"/>
    <col min="10757" max="10757" width="10" style="98" customWidth="1"/>
    <col min="10758" max="10758" width="12.5" style="98" bestFit="1" customWidth="1"/>
    <col min="10759" max="10759" width="9.5" style="98" customWidth="1"/>
    <col min="10760" max="10760" width="10" style="98" customWidth="1"/>
    <col min="10761" max="10761" width="9.25" style="98" customWidth="1"/>
    <col min="10762" max="10762" width="10.625" style="98" customWidth="1"/>
    <col min="10763" max="10763" width="10.75" style="98" customWidth="1"/>
    <col min="10764" max="10764" width="9.75" style="98" customWidth="1"/>
    <col min="10765" max="10765" width="7.75" style="98"/>
    <col min="10766" max="10766" width="9.125" style="98" bestFit="1" customWidth="1"/>
    <col min="10767" max="11008" width="7.75" style="98"/>
    <col min="11009" max="11009" width="4.375" style="98" customWidth="1"/>
    <col min="11010" max="11010" width="57" style="98" customWidth="1"/>
    <col min="11011" max="11011" width="10.25" style="98" customWidth="1"/>
    <col min="11012" max="11012" width="11.125" style="98" customWidth="1"/>
    <col min="11013" max="11013" width="10" style="98" customWidth="1"/>
    <col min="11014" max="11014" width="12.5" style="98" bestFit="1" customWidth="1"/>
    <col min="11015" max="11015" width="9.5" style="98" customWidth="1"/>
    <col min="11016" max="11016" width="10" style="98" customWidth="1"/>
    <col min="11017" max="11017" width="9.25" style="98" customWidth="1"/>
    <col min="11018" max="11018" width="10.625" style="98" customWidth="1"/>
    <col min="11019" max="11019" width="10.75" style="98" customWidth="1"/>
    <col min="11020" max="11020" width="9.75" style="98" customWidth="1"/>
    <col min="11021" max="11021" width="7.75" style="98"/>
    <col min="11022" max="11022" width="9.125" style="98" bestFit="1" customWidth="1"/>
    <col min="11023" max="11264" width="7.75" style="98"/>
    <col min="11265" max="11265" width="4.375" style="98" customWidth="1"/>
    <col min="11266" max="11266" width="57" style="98" customWidth="1"/>
    <col min="11267" max="11267" width="10.25" style="98" customWidth="1"/>
    <col min="11268" max="11268" width="11.125" style="98" customWidth="1"/>
    <col min="11269" max="11269" width="10" style="98" customWidth="1"/>
    <col min="11270" max="11270" width="12.5" style="98" bestFit="1" customWidth="1"/>
    <col min="11271" max="11271" width="9.5" style="98" customWidth="1"/>
    <col min="11272" max="11272" width="10" style="98" customWidth="1"/>
    <col min="11273" max="11273" width="9.25" style="98" customWidth="1"/>
    <col min="11274" max="11274" width="10.625" style="98" customWidth="1"/>
    <col min="11275" max="11275" width="10.75" style="98" customWidth="1"/>
    <col min="11276" max="11276" width="9.75" style="98" customWidth="1"/>
    <col min="11277" max="11277" width="7.75" style="98"/>
    <col min="11278" max="11278" width="9.125" style="98" bestFit="1" customWidth="1"/>
    <col min="11279" max="11520" width="7.75" style="98"/>
    <col min="11521" max="11521" width="4.375" style="98" customWidth="1"/>
    <col min="11522" max="11522" width="57" style="98" customWidth="1"/>
    <col min="11523" max="11523" width="10.25" style="98" customWidth="1"/>
    <col min="11524" max="11524" width="11.125" style="98" customWidth="1"/>
    <col min="11525" max="11525" width="10" style="98" customWidth="1"/>
    <col min="11526" max="11526" width="12.5" style="98" bestFit="1" customWidth="1"/>
    <col min="11527" max="11527" width="9.5" style="98" customWidth="1"/>
    <col min="11528" max="11528" width="10" style="98" customWidth="1"/>
    <col min="11529" max="11529" width="9.25" style="98" customWidth="1"/>
    <col min="11530" max="11530" width="10.625" style="98" customWidth="1"/>
    <col min="11531" max="11531" width="10.75" style="98" customWidth="1"/>
    <col min="11532" max="11532" width="9.75" style="98" customWidth="1"/>
    <col min="11533" max="11533" width="7.75" style="98"/>
    <col min="11534" max="11534" width="9.125" style="98" bestFit="1" customWidth="1"/>
    <col min="11535" max="11776" width="7.75" style="98"/>
    <col min="11777" max="11777" width="4.375" style="98" customWidth="1"/>
    <col min="11778" max="11778" width="57" style="98" customWidth="1"/>
    <col min="11779" max="11779" width="10.25" style="98" customWidth="1"/>
    <col min="11780" max="11780" width="11.125" style="98" customWidth="1"/>
    <col min="11781" max="11781" width="10" style="98" customWidth="1"/>
    <col min="11782" max="11782" width="12.5" style="98" bestFit="1" customWidth="1"/>
    <col min="11783" max="11783" width="9.5" style="98" customWidth="1"/>
    <col min="11784" max="11784" width="10" style="98" customWidth="1"/>
    <col min="11785" max="11785" width="9.25" style="98" customWidth="1"/>
    <col min="11786" max="11786" width="10.625" style="98" customWidth="1"/>
    <col min="11787" max="11787" width="10.75" style="98" customWidth="1"/>
    <col min="11788" max="11788" width="9.75" style="98" customWidth="1"/>
    <col min="11789" max="11789" width="7.75" style="98"/>
    <col min="11790" max="11790" width="9.125" style="98" bestFit="1" customWidth="1"/>
    <col min="11791" max="12032" width="7.75" style="98"/>
    <col min="12033" max="12033" width="4.375" style="98" customWidth="1"/>
    <col min="12034" max="12034" width="57" style="98" customWidth="1"/>
    <col min="12035" max="12035" width="10.25" style="98" customWidth="1"/>
    <col min="12036" max="12036" width="11.125" style="98" customWidth="1"/>
    <col min="12037" max="12037" width="10" style="98" customWidth="1"/>
    <col min="12038" max="12038" width="12.5" style="98" bestFit="1" customWidth="1"/>
    <col min="12039" max="12039" width="9.5" style="98" customWidth="1"/>
    <col min="12040" max="12040" width="10" style="98" customWidth="1"/>
    <col min="12041" max="12041" width="9.25" style="98" customWidth="1"/>
    <col min="12042" max="12042" width="10.625" style="98" customWidth="1"/>
    <col min="12043" max="12043" width="10.75" style="98" customWidth="1"/>
    <col min="12044" max="12044" width="9.75" style="98" customWidth="1"/>
    <col min="12045" max="12045" width="7.75" style="98"/>
    <col min="12046" max="12046" width="9.125" style="98" bestFit="1" customWidth="1"/>
    <col min="12047" max="12288" width="7.75" style="98"/>
    <col min="12289" max="12289" width="4.375" style="98" customWidth="1"/>
    <col min="12290" max="12290" width="57" style="98" customWidth="1"/>
    <col min="12291" max="12291" width="10.25" style="98" customWidth="1"/>
    <col min="12292" max="12292" width="11.125" style="98" customWidth="1"/>
    <col min="12293" max="12293" width="10" style="98" customWidth="1"/>
    <col min="12294" max="12294" width="12.5" style="98" bestFit="1" customWidth="1"/>
    <col min="12295" max="12295" width="9.5" style="98" customWidth="1"/>
    <col min="12296" max="12296" width="10" style="98" customWidth="1"/>
    <col min="12297" max="12297" width="9.25" style="98" customWidth="1"/>
    <col min="12298" max="12298" width="10.625" style="98" customWidth="1"/>
    <col min="12299" max="12299" width="10.75" style="98" customWidth="1"/>
    <col min="12300" max="12300" width="9.75" style="98" customWidth="1"/>
    <col min="12301" max="12301" width="7.75" style="98"/>
    <col min="12302" max="12302" width="9.125" style="98" bestFit="1" customWidth="1"/>
    <col min="12303" max="12544" width="7.75" style="98"/>
    <col min="12545" max="12545" width="4.375" style="98" customWidth="1"/>
    <col min="12546" max="12546" width="57" style="98" customWidth="1"/>
    <col min="12547" max="12547" width="10.25" style="98" customWidth="1"/>
    <col min="12548" max="12548" width="11.125" style="98" customWidth="1"/>
    <col min="12549" max="12549" width="10" style="98" customWidth="1"/>
    <col min="12550" max="12550" width="12.5" style="98" bestFit="1" customWidth="1"/>
    <col min="12551" max="12551" width="9.5" style="98" customWidth="1"/>
    <col min="12552" max="12552" width="10" style="98" customWidth="1"/>
    <col min="12553" max="12553" width="9.25" style="98" customWidth="1"/>
    <col min="12554" max="12554" width="10.625" style="98" customWidth="1"/>
    <col min="12555" max="12555" width="10.75" style="98" customWidth="1"/>
    <col min="12556" max="12556" width="9.75" style="98" customWidth="1"/>
    <col min="12557" max="12557" width="7.75" style="98"/>
    <col min="12558" max="12558" width="9.125" style="98" bestFit="1" customWidth="1"/>
    <col min="12559" max="12800" width="7.75" style="98"/>
    <col min="12801" max="12801" width="4.375" style="98" customWidth="1"/>
    <col min="12802" max="12802" width="57" style="98" customWidth="1"/>
    <col min="12803" max="12803" width="10.25" style="98" customWidth="1"/>
    <col min="12804" max="12804" width="11.125" style="98" customWidth="1"/>
    <col min="12805" max="12805" width="10" style="98" customWidth="1"/>
    <col min="12806" max="12806" width="12.5" style="98" bestFit="1" customWidth="1"/>
    <col min="12807" max="12807" width="9.5" style="98" customWidth="1"/>
    <col min="12808" max="12808" width="10" style="98" customWidth="1"/>
    <col min="12809" max="12809" width="9.25" style="98" customWidth="1"/>
    <col min="12810" max="12810" width="10.625" style="98" customWidth="1"/>
    <col min="12811" max="12811" width="10.75" style="98" customWidth="1"/>
    <col min="12812" max="12812" width="9.75" style="98" customWidth="1"/>
    <col min="12813" max="12813" width="7.75" style="98"/>
    <col min="12814" max="12814" width="9.125" style="98" bestFit="1" customWidth="1"/>
    <col min="12815" max="13056" width="7.75" style="98"/>
    <col min="13057" max="13057" width="4.375" style="98" customWidth="1"/>
    <col min="13058" max="13058" width="57" style="98" customWidth="1"/>
    <col min="13059" max="13059" width="10.25" style="98" customWidth="1"/>
    <col min="13060" max="13060" width="11.125" style="98" customWidth="1"/>
    <col min="13061" max="13061" width="10" style="98" customWidth="1"/>
    <col min="13062" max="13062" width="12.5" style="98" bestFit="1" customWidth="1"/>
    <col min="13063" max="13063" width="9.5" style="98" customWidth="1"/>
    <col min="13064" max="13064" width="10" style="98" customWidth="1"/>
    <col min="13065" max="13065" width="9.25" style="98" customWidth="1"/>
    <col min="13066" max="13066" width="10.625" style="98" customWidth="1"/>
    <col min="13067" max="13067" width="10.75" style="98" customWidth="1"/>
    <col min="13068" max="13068" width="9.75" style="98" customWidth="1"/>
    <col min="13069" max="13069" width="7.75" style="98"/>
    <col min="13070" max="13070" width="9.125" style="98" bestFit="1" customWidth="1"/>
    <col min="13071" max="13312" width="7.75" style="98"/>
    <col min="13313" max="13313" width="4.375" style="98" customWidth="1"/>
    <col min="13314" max="13314" width="57" style="98" customWidth="1"/>
    <col min="13315" max="13315" width="10.25" style="98" customWidth="1"/>
    <col min="13316" max="13316" width="11.125" style="98" customWidth="1"/>
    <col min="13317" max="13317" width="10" style="98" customWidth="1"/>
    <col min="13318" max="13318" width="12.5" style="98" bestFit="1" customWidth="1"/>
    <col min="13319" max="13319" width="9.5" style="98" customWidth="1"/>
    <col min="13320" max="13320" width="10" style="98" customWidth="1"/>
    <col min="13321" max="13321" width="9.25" style="98" customWidth="1"/>
    <col min="13322" max="13322" width="10.625" style="98" customWidth="1"/>
    <col min="13323" max="13323" width="10.75" style="98" customWidth="1"/>
    <col min="13324" max="13324" width="9.75" style="98" customWidth="1"/>
    <col min="13325" max="13325" width="7.75" style="98"/>
    <col min="13326" max="13326" width="9.125" style="98" bestFit="1" customWidth="1"/>
    <col min="13327" max="13568" width="7.75" style="98"/>
    <col min="13569" max="13569" width="4.375" style="98" customWidth="1"/>
    <col min="13570" max="13570" width="57" style="98" customWidth="1"/>
    <col min="13571" max="13571" width="10.25" style="98" customWidth="1"/>
    <col min="13572" max="13572" width="11.125" style="98" customWidth="1"/>
    <col min="13573" max="13573" width="10" style="98" customWidth="1"/>
    <col min="13574" max="13574" width="12.5" style="98" bestFit="1" customWidth="1"/>
    <col min="13575" max="13575" width="9.5" style="98" customWidth="1"/>
    <col min="13576" max="13576" width="10" style="98" customWidth="1"/>
    <col min="13577" max="13577" width="9.25" style="98" customWidth="1"/>
    <col min="13578" max="13578" width="10.625" style="98" customWidth="1"/>
    <col min="13579" max="13579" width="10.75" style="98" customWidth="1"/>
    <col min="13580" max="13580" width="9.75" style="98" customWidth="1"/>
    <col min="13581" max="13581" width="7.75" style="98"/>
    <col min="13582" max="13582" width="9.125" style="98" bestFit="1" customWidth="1"/>
    <col min="13583" max="13824" width="7.75" style="98"/>
    <col min="13825" max="13825" width="4.375" style="98" customWidth="1"/>
    <col min="13826" max="13826" width="57" style="98" customWidth="1"/>
    <col min="13827" max="13827" width="10.25" style="98" customWidth="1"/>
    <col min="13828" max="13828" width="11.125" style="98" customWidth="1"/>
    <col min="13829" max="13829" width="10" style="98" customWidth="1"/>
    <col min="13830" max="13830" width="12.5" style="98" bestFit="1" customWidth="1"/>
    <col min="13831" max="13831" width="9.5" style="98" customWidth="1"/>
    <col min="13832" max="13832" width="10" style="98" customWidth="1"/>
    <col min="13833" max="13833" width="9.25" style="98" customWidth="1"/>
    <col min="13834" max="13834" width="10.625" style="98" customWidth="1"/>
    <col min="13835" max="13835" width="10.75" style="98" customWidth="1"/>
    <col min="13836" max="13836" width="9.75" style="98" customWidth="1"/>
    <col min="13837" max="13837" width="7.75" style="98"/>
    <col min="13838" max="13838" width="9.125" style="98" bestFit="1" customWidth="1"/>
    <col min="13839" max="14080" width="7.75" style="98"/>
    <col min="14081" max="14081" width="4.375" style="98" customWidth="1"/>
    <col min="14082" max="14082" width="57" style="98" customWidth="1"/>
    <col min="14083" max="14083" width="10.25" style="98" customWidth="1"/>
    <col min="14084" max="14084" width="11.125" style="98" customWidth="1"/>
    <col min="14085" max="14085" width="10" style="98" customWidth="1"/>
    <col min="14086" max="14086" width="12.5" style="98" bestFit="1" customWidth="1"/>
    <col min="14087" max="14087" width="9.5" style="98" customWidth="1"/>
    <col min="14088" max="14088" width="10" style="98" customWidth="1"/>
    <col min="14089" max="14089" width="9.25" style="98" customWidth="1"/>
    <col min="14090" max="14090" width="10.625" style="98" customWidth="1"/>
    <col min="14091" max="14091" width="10.75" style="98" customWidth="1"/>
    <col min="14092" max="14092" width="9.75" style="98" customWidth="1"/>
    <col min="14093" max="14093" width="7.75" style="98"/>
    <col min="14094" max="14094" width="9.125" style="98" bestFit="1" customWidth="1"/>
    <col min="14095" max="14336" width="7.75" style="98"/>
    <col min="14337" max="14337" width="4.375" style="98" customWidth="1"/>
    <col min="14338" max="14338" width="57" style="98" customWidth="1"/>
    <col min="14339" max="14339" width="10.25" style="98" customWidth="1"/>
    <col min="14340" max="14340" width="11.125" style="98" customWidth="1"/>
    <col min="14341" max="14341" width="10" style="98" customWidth="1"/>
    <col min="14342" max="14342" width="12.5" style="98" bestFit="1" customWidth="1"/>
    <col min="14343" max="14343" width="9.5" style="98" customWidth="1"/>
    <col min="14344" max="14344" width="10" style="98" customWidth="1"/>
    <col min="14345" max="14345" width="9.25" style="98" customWidth="1"/>
    <col min="14346" max="14346" width="10.625" style="98" customWidth="1"/>
    <col min="14347" max="14347" width="10.75" style="98" customWidth="1"/>
    <col min="14348" max="14348" width="9.75" style="98" customWidth="1"/>
    <col min="14349" max="14349" width="7.75" style="98"/>
    <col min="14350" max="14350" width="9.125" style="98" bestFit="1" customWidth="1"/>
    <col min="14351" max="14592" width="7.75" style="98"/>
    <col min="14593" max="14593" width="4.375" style="98" customWidth="1"/>
    <col min="14594" max="14594" width="57" style="98" customWidth="1"/>
    <col min="14595" max="14595" width="10.25" style="98" customWidth="1"/>
    <col min="14596" max="14596" width="11.125" style="98" customWidth="1"/>
    <col min="14597" max="14597" width="10" style="98" customWidth="1"/>
    <col min="14598" max="14598" width="12.5" style="98" bestFit="1" customWidth="1"/>
    <col min="14599" max="14599" width="9.5" style="98" customWidth="1"/>
    <col min="14600" max="14600" width="10" style="98" customWidth="1"/>
    <col min="14601" max="14601" width="9.25" style="98" customWidth="1"/>
    <col min="14602" max="14602" width="10.625" style="98" customWidth="1"/>
    <col min="14603" max="14603" width="10.75" style="98" customWidth="1"/>
    <col min="14604" max="14604" width="9.75" style="98" customWidth="1"/>
    <col min="14605" max="14605" width="7.75" style="98"/>
    <col min="14606" max="14606" width="9.125" style="98" bestFit="1" customWidth="1"/>
    <col min="14607" max="14848" width="7.75" style="98"/>
    <col min="14849" max="14849" width="4.375" style="98" customWidth="1"/>
    <col min="14850" max="14850" width="57" style="98" customWidth="1"/>
    <col min="14851" max="14851" width="10.25" style="98" customWidth="1"/>
    <col min="14852" max="14852" width="11.125" style="98" customWidth="1"/>
    <col min="14853" max="14853" width="10" style="98" customWidth="1"/>
    <col min="14854" max="14854" width="12.5" style="98" bestFit="1" customWidth="1"/>
    <col min="14855" max="14855" width="9.5" style="98" customWidth="1"/>
    <col min="14856" max="14856" width="10" style="98" customWidth="1"/>
    <col min="14857" max="14857" width="9.25" style="98" customWidth="1"/>
    <col min="14858" max="14858" width="10.625" style="98" customWidth="1"/>
    <col min="14859" max="14859" width="10.75" style="98" customWidth="1"/>
    <col min="14860" max="14860" width="9.75" style="98" customWidth="1"/>
    <col min="14861" max="14861" width="7.75" style="98"/>
    <col min="14862" max="14862" width="9.125" style="98" bestFit="1" customWidth="1"/>
    <col min="14863" max="15104" width="7.75" style="98"/>
    <col min="15105" max="15105" width="4.375" style="98" customWidth="1"/>
    <col min="15106" max="15106" width="57" style="98" customWidth="1"/>
    <col min="15107" max="15107" width="10.25" style="98" customWidth="1"/>
    <col min="15108" max="15108" width="11.125" style="98" customWidth="1"/>
    <col min="15109" max="15109" width="10" style="98" customWidth="1"/>
    <col min="15110" max="15110" width="12.5" style="98" bestFit="1" customWidth="1"/>
    <col min="15111" max="15111" width="9.5" style="98" customWidth="1"/>
    <col min="15112" max="15112" width="10" style="98" customWidth="1"/>
    <col min="15113" max="15113" width="9.25" style="98" customWidth="1"/>
    <col min="15114" max="15114" width="10.625" style="98" customWidth="1"/>
    <col min="15115" max="15115" width="10.75" style="98" customWidth="1"/>
    <col min="15116" max="15116" width="9.75" style="98" customWidth="1"/>
    <col min="15117" max="15117" width="7.75" style="98"/>
    <col min="15118" max="15118" width="9.125" style="98" bestFit="1" customWidth="1"/>
    <col min="15119" max="15360" width="7.75" style="98"/>
    <col min="15361" max="15361" width="4.375" style="98" customWidth="1"/>
    <col min="15362" max="15362" width="57" style="98" customWidth="1"/>
    <col min="15363" max="15363" width="10.25" style="98" customWidth="1"/>
    <col min="15364" max="15364" width="11.125" style="98" customWidth="1"/>
    <col min="15365" max="15365" width="10" style="98" customWidth="1"/>
    <col min="15366" max="15366" width="12.5" style="98" bestFit="1" customWidth="1"/>
    <col min="15367" max="15367" width="9.5" style="98" customWidth="1"/>
    <col min="15368" max="15368" width="10" style="98" customWidth="1"/>
    <col min="15369" max="15369" width="9.25" style="98" customWidth="1"/>
    <col min="15370" max="15370" width="10.625" style="98" customWidth="1"/>
    <col min="15371" max="15371" width="10.75" style="98" customWidth="1"/>
    <col min="15372" max="15372" width="9.75" style="98" customWidth="1"/>
    <col min="15373" max="15373" width="7.75" style="98"/>
    <col min="15374" max="15374" width="9.125" style="98" bestFit="1" customWidth="1"/>
    <col min="15375" max="15616" width="7.75" style="98"/>
    <col min="15617" max="15617" width="4.375" style="98" customWidth="1"/>
    <col min="15618" max="15618" width="57" style="98" customWidth="1"/>
    <col min="15619" max="15619" width="10.25" style="98" customWidth="1"/>
    <col min="15620" max="15620" width="11.125" style="98" customWidth="1"/>
    <col min="15621" max="15621" width="10" style="98" customWidth="1"/>
    <col min="15622" max="15622" width="12.5" style="98" bestFit="1" customWidth="1"/>
    <col min="15623" max="15623" width="9.5" style="98" customWidth="1"/>
    <col min="15624" max="15624" width="10" style="98" customWidth="1"/>
    <col min="15625" max="15625" width="9.25" style="98" customWidth="1"/>
    <col min="15626" max="15626" width="10.625" style="98" customWidth="1"/>
    <col min="15627" max="15627" width="10.75" style="98" customWidth="1"/>
    <col min="15628" max="15628" width="9.75" style="98" customWidth="1"/>
    <col min="15629" max="15629" width="7.75" style="98"/>
    <col min="15630" max="15630" width="9.125" style="98" bestFit="1" customWidth="1"/>
    <col min="15631" max="15872" width="7.75" style="98"/>
    <col min="15873" max="15873" width="4.375" style="98" customWidth="1"/>
    <col min="15874" max="15874" width="57" style="98" customWidth="1"/>
    <col min="15875" max="15875" width="10.25" style="98" customWidth="1"/>
    <col min="15876" max="15876" width="11.125" style="98" customWidth="1"/>
    <col min="15877" max="15877" width="10" style="98" customWidth="1"/>
    <col min="15878" max="15878" width="12.5" style="98" bestFit="1" customWidth="1"/>
    <col min="15879" max="15879" width="9.5" style="98" customWidth="1"/>
    <col min="15880" max="15880" width="10" style="98" customWidth="1"/>
    <col min="15881" max="15881" width="9.25" style="98" customWidth="1"/>
    <col min="15882" max="15882" width="10.625" style="98" customWidth="1"/>
    <col min="15883" max="15883" width="10.75" style="98" customWidth="1"/>
    <col min="15884" max="15884" width="9.75" style="98" customWidth="1"/>
    <col min="15885" max="15885" width="7.75" style="98"/>
    <col min="15886" max="15886" width="9.125" style="98" bestFit="1" customWidth="1"/>
    <col min="15887" max="16128" width="7.75" style="98"/>
    <col min="16129" max="16129" width="4.375" style="98" customWidth="1"/>
    <col min="16130" max="16130" width="57" style="98" customWidth="1"/>
    <col min="16131" max="16131" width="10.25" style="98" customWidth="1"/>
    <col min="16132" max="16132" width="11.125" style="98" customWidth="1"/>
    <col min="16133" max="16133" width="10" style="98" customWidth="1"/>
    <col min="16134" max="16134" width="12.5" style="98" bestFit="1" customWidth="1"/>
    <col min="16135" max="16135" width="9.5" style="98" customWidth="1"/>
    <col min="16136" max="16136" width="10" style="98" customWidth="1"/>
    <col min="16137" max="16137" width="9.25" style="98" customWidth="1"/>
    <col min="16138" max="16138" width="10.625" style="98" customWidth="1"/>
    <col min="16139" max="16139" width="10.75" style="98" customWidth="1"/>
    <col min="16140" max="16140" width="9.75" style="98" customWidth="1"/>
    <col min="16141" max="16141" width="7.75" style="98"/>
    <col min="16142" max="16142" width="9.125" style="98" bestFit="1" customWidth="1"/>
    <col min="16143" max="16384" width="7.75" style="98"/>
  </cols>
  <sheetData>
    <row r="1" spans="1:21" ht="34.5" customHeight="1">
      <c r="A1" s="207" t="s">
        <v>427</v>
      </c>
      <c r="B1" s="207"/>
      <c r="C1" s="207"/>
      <c r="D1" s="207"/>
      <c r="E1" s="207"/>
      <c r="F1" s="207"/>
      <c r="G1" s="207"/>
      <c r="H1" s="207"/>
      <c r="I1" s="207"/>
      <c r="J1" s="207"/>
      <c r="K1" s="207"/>
      <c r="L1" s="207"/>
      <c r="M1" s="207"/>
      <c r="N1" s="97"/>
      <c r="O1" s="97"/>
      <c r="P1" s="97"/>
      <c r="Q1" s="97"/>
      <c r="R1" s="97"/>
      <c r="S1" s="97"/>
      <c r="T1" s="97"/>
      <c r="U1" s="97"/>
    </row>
    <row r="2" spans="1:21">
      <c r="B2" s="204" t="s">
        <v>424</v>
      </c>
      <c r="C2" s="204"/>
      <c r="D2" s="204"/>
      <c r="E2" s="204"/>
      <c r="F2" s="204"/>
      <c r="G2" s="204"/>
      <c r="H2" s="204"/>
      <c r="I2" s="204"/>
      <c r="J2" s="204"/>
      <c r="K2" s="204"/>
      <c r="L2" s="204"/>
    </row>
    <row r="3" spans="1:21">
      <c r="A3" s="208" t="s">
        <v>349</v>
      </c>
      <c r="B3" s="208" t="s">
        <v>350</v>
      </c>
      <c r="C3" s="210" t="s">
        <v>351</v>
      </c>
      <c r="D3" s="211"/>
      <c r="E3" s="211"/>
      <c r="F3" s="211"/>
      <c r="G3" s="211"/>
      <c r="H3" s="211"/>
      <c r="I3" s="211"/>
      <c r="J3" s="211"/>
      <c r="K3" s="212"/>
      <c r="L3" s="213" t="s">
        <v>352</v>
      </c>
      <c r="M3" s="208" t="s">
        <v>353</v>
      </c>
    </row>
    <row r="4" spans="1:21" ht="31.5">
      <c r="A4" s="209"/>
      <c r="B4" s="209"/>
      <c r="C4" s="99" t="s">
        <v>354</v>
      </c>
      <c r="D4" s="99" t="s">
        <v>355</v>
      </c>
      <c r="E4" s="99" t="s">
        <v>356</v>
      </c>
      <c r="F4" s="99" t="s">
        <v>357</v>
      </c>
      <c r="G4" s="99" t="s">
        <v>358</v>
      </c>
      <c r="H4" s="99" t="s">
        <v>359</v>
      </c>
      <c r="I4" s="99" t="s">
        <v>360</v>
      </c>
      <c r="J4" s="99" t="s">
        <v>361</v>
      </c>
      <c r="K4" s="99" t="s">
        <v>362</v>
      </c>
      <c r="L4" s="214"/>
      <c r="M4" s="209"/>
    </row>
    <row r="5" spans="1:21">
      <c r="A5" s="100">
        <v>1</v>
      </c>
      <c r="B5" s="101" t="s">
        <v>363</v>
      </c>
      <c r="C5" s="102">
        <f>[2]Sheet2!E8</f>
        <v>355.01656100000002</v>
      </c>
      <c r="D5" s="102">
        <f>[2]Sheet2!E4</f>
        <v>145.85040599999999</v>
      </c>
      <c r="E5" s="102">
        <f>[2]Sheet2!E5</f>
        <v>176.57431</v>
      </c>
      <c r="F5" s="102">
        <f>[2]Sheet2!E6</f>
        <v>109.518387</v>
      </c>
      <c r="G5" s="102">
        <f>[2]Sheet2!E9</f>
        <v>98.027246000000005</v>
      </c>
      <c r="H5" s="102">
        <f>[2]Sheet2!E7</f>
        <v>49.57</v>
      </c>
      <c r="I5" s="102">
        <f>[2]Sheet2!E2</f>
        <v>34.284239999999997</v>
      </c>
      <c r="J5" s="102">
        <f>[2]Sheet2!E3</f>
        <v>53.262619999999998</v>
      </c>
      <c r="K5" s="103">
        <f>[2]Sheet2!E10</f>
        <v>41.897526999999997</v>
      </c>
      <c r="L5" s="104">
        <f>SUM(C5:K5)</f>
        <v>1064.001297</v>
      </c>
      <c r="M5" s="105"/>
    </row>
    <row r="6" spans="1:21">
      <c r="A6" s="106">
        <v>2</v>
      </c>
      <c r="B6" s="107" t="s">
        <v>421</v>
      </c>
      <c r="C6" s="108">
        <v>228.51528400000001</v>
      </c>
      <c r="D6" s="108">
        <v>87.007306</v>
      </c>
      <c r="E6" s="108">
        <v>106.332088</v>
      </c>
      <c r="F6" s="108">
        <v>70.117538999999994</v>
      </c>
      <c r="G6" s="108">
        <v>60.718888999999997</v>
      </c>
      <c r="H6" s="108">
        <v>32.804654999999997</v>
      </c>
      <c r="I6" s="108">
        <v>21.642793999999999</v>
      </c>
      <c r="J6" s="108">
        <v>35.470596999999998</v>
      </c>
      <c r="K6" s="108">
        <v>27.2179</v>
      </c>
      <c r="L6" s="109">
        <f>SUM(C6:K6)</f>
        <v>669.82705199999998</v>
      </c>
      <c r="M6" s="108"/>
      <c r="N6" s="110"/>
      <c r="O6" s="111"/>
    </row>
    <row r="7" spans="1:21">
      <c r="A7" s="106">
        <v>3</v>
      </c>
      <c r="B7" s="107" t="s">
        <v>364</v>
      </c>
      <c r="C7" s="112">
        <f t="shared" ref="C7:K7" si="0">C5-C6</f>
        <v>126.50127700000002</v>
      </c>
      <c r="D7" s="112">
        <f t="shared" si="0"/>
        <v>58.843099999999993</v>
      </c>
      <c r="E7" s="112">
        <f t="shared" si="0"/>
        <v>70.242221999999998</v>
      </c>
      <c r="F7" s="112">
        <f t="shared" si="0"/>
        <v>39.400848000000011</v>
      </c>
      <c r="G7" s="112">
        <f t="shared" si="0"/>
        <v>37.308357000000008</v>
      </c>
      <c r="H7" s="112">
        <f t="shared" si="0"/>
        <v>16.765345000000003</v>
      </c>
      <c r="I7" s="112">
        <f t="shared" si="0"/>
        <v>12.641445999999998</v>
      </c>
      <c r="J7" s="112">
        <f t="shared" si="0"/>
        <v>17.792023</v>
      </c>
      <c r="K7" s="112">
        <f t="shared" si="0"/>
        <v>14.679626999999996</v>
      </c>
      <c r="L7" s="109">
        <f>L5-L6</f>
        <v>394.17424500000004</v>
      </c>
      <c r="M7" s="108"/>
      <c r="N7" s="110"/>
      <c r="O7" s="111"/>
    </row>
    <row r="8" spans="1:21">
      <c r="A8" s="113"/>
      <c r="B8" s="113" t="s">
        <v>365</v>
      </c>
      <c r="C8" s="114"/>
      <c r="D8" s="114"/>
      <c r="E8" s="114"/>
      <c r="F8" s="114"/>
      <c r="G8" s="114"/>
      <c r="H8" s="114"/>
      <c r="I8" s="114"/>
      <c r="J8" s="114"/>
      <c r="K8" s="114"/>
      <c r="L8" s="115"/>
      <c r="M8" s="113"/>
    </row>
    <row r="9" spans="1:21">
      <c r="A9" s="116">
        <v>1</v>
      </c>
      <c r="B9" s="205" t="s">
        <v>366</v>
      </c>
      <c r="C9" s="205"/>
      <c r="D9" s="205"/>
      <c r="E9" s="205"/>
      <c r="F9" s="205"/>
      <c r="G9" s="205"/>
      <c r="H9" s="205"/>
      <c r="I9" s="205"/>
      <c r="J9" s="205"/>
      <c r="K9" s="205"/>
      <c r="L9" s="205"/>
      <c r="M9" s="205"/>
    </row>
    <row r="10" spans="1:21">
      <c r="A10" s="113">
        <v>2</v>
      </c>
      <c r="B10" s="113" t="s">
        <v>367</v>
      </c>
      <c r="C10" s="113"/>
      <c r="D10" s="113"/>
      <c r="E10" s="113"/>
      <c r="F10" s="113"/>
      <c r="G10" s="113"/>
      <c r="H10" s="113"/>
      <c r="I10" s="113"/>
      <c r="J10" s="113"/>
      <c r="K10" s="113"/>
      <c r="L10" s="113"/>
      <c r="M10" s="113"/>
    </row>
    <row r="11" spans="1:21">
      <c r="A11" s="113">
        <v>3</v>
      </c>
      <c r="B11" s="113" t="s">
        <v>368</v>
      </c>
      <c r="C11" s="113"/>
      <c r="D11" s="113"/>
      <c r="E11" s="113"/>
      <c r="F11" s="113"/>
      <c r="G11" s="113"/>
      <c r="H11" s="113"/>
      <c r="I11" s="113"/>
      <c r="J11" s="113"/>
      <c r="K11" s="113"/>
      <c r="L11" s="113"/>
      <c r="M11" s="113"/>
      <c r="O11" s="117"/>
    </row>
    <row r="12" spans="1:21" ht="33.75" customHeight="1">
      <c r="A12" s="116">
        <v>4</v>
      </c>
      <c r="B12" s="206" t="s">
        <v>422</v>
      </c>
      <c r="C12" s="205"/>
      <c r="D12" s="205"/>
      <c r="E12" s="205"/>
      <c r="F12" s="205"/>
      <c r="G12" s="205"/>
      <c r="H12" s="205"/>
      <c r="I12" s="205"/>
      <c r="J12" s="205"/>
      <c r="K12" s="205"/>
      <c r="L12" s="205"/>
      <c r="M12" s="205"/>
    </row>
    <row r="13" spans="1:21">
      <c r="A13" s="113">
        <v>5</v>
      </c>
      <c r="B13" s="113" t="s">
        <v>369</v>
      </c>
      <c r="C13" s="113"/>
      <c r="D13" s="113"/>
      <c r="E13" s="113"/>
      <c r="F13" s="113"/>
      <c r="G13" s="113"/>
      <c r="H13" s="113"/>
      <c r="I13" s="113"/>
      <c r="J13" s="113"/>
      <c r="K13" s="113"/>
      <c r="L13" s="113"/>
      <c r="M13" s="113"/>
    </row>
    <row r="14" spans="1:21">
      <c r="A14" s="113">
        <v>6</v>
      </c>
      <c r="B14" s="113" t="s">
        <v>370</v>
      </c>
      <c r="C14" s="113"/>
      <c r="D14" s="113"/>
      <c r="E14" s="113"/>
      <c r="F14" s="113"/>
      <c r="G14" s="113"/>
      <c r="H14" s="113"/>
      <c r="I14" s="113"/>
      <c r="J14" s="113"/>
      <c r="K14" s="113"/>
      <c r="L14" s="113"/>
      <c r="M14" s="113"/>
    </row>
    <row r="15" spans="1:21">
      <c r="A15" s="113">
        <v>7</v>
      </c>
      <c r="B15" s="113" t="s">
        <v>423</v>
      </c>
      <c r="C15" s="113"/>
      <c r="D15" s="113"/>
      <c r="E15" s="113"/>
      <c r="F15" s="113"/>
      <c r="G15" s="113"/>
      <c r="H15" s="113"/>
      <c r="I15" s="113"/>
      <c r="J15" s="113"/>
      <c r="K15" s="113"/>
      <c r="L15" s="113"/>
      <c r="M15" s="113"/>
    </row>
    <row r="16" spans="1:21">
      <c r="A16" s="113">
        <v>8</v>
      </c>
      <c r="B16" s="113" t="s">
        <v>371</v>
      </c>
      <c r="C16" s="113"/>
      <c r="D16" s="113"/>
      <c r="E16" s="113"/>
      <c r="F16" s="113"/>
      <c r="G16" s="113"/>
      <c r="H16" s="113"/>
      <c r="I16" s="113"/>
      <c r="J16" s="113"/>
      <c r="K16" s="113"/>
      <c r="L16" s="113"/>
      <c r="M16" s="113"/>
    </row>
    <row r="17" spans="1:13">
      <c r="A17" s="113">
        <v>9</v>
      </c>
      <c r="B17" s="113" t="s">
        <v>372</v>
      </c>
      <c r="C17" s="113"/>
      <c r="D17" s="113"/>
      <c r="E17" s="113"/>
      <c r="F17" s="113"/>
      <c r="G17" s="113"/>
      <c r="H17" s="113"/>
      <c r="I17" s="113"/>
      <c r="J17" s="113"/>
      <c r="K17" s="113"/>
      <c r="L17" s="113"/>
      <c r="M17" s="113"/>
    </row>
  </sheetData>
  <mergeCells count="9">
    <mergeCell ref="B9:M9"/>
    <mergeCell ref="B12:M12"/>
    <mergeCell ref="A1:M1"/>
    <mergeCell ref="A3:A4"/>
    <mergeCell ref="B3:B4"/>
    <mergeCell ref="C3:K3"/>
    <mergeCell ref="L3:L4"/>
    <mergeCell ref="M3:M4"/>
    <mergeCell ref="B2:L2"/>
  </mergeCells>
  <pageMargins left="0.43" right="0.47" top="0.75" bottom="0.75" header="0.3" footer="0.3"/>
  <pageSetup paperSize="9" scale="85" firstPageNumber="23" orientation="landscape" useFirstPageNumber="1" verticalDpi="0" r:id="rId1"/>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showGridLines="0" defaultGridColor="0" view="pageBreakPreview" colorId="0" workbookViewId="0"/>
  </sheetViews>
  <sheetFormatPr defaultRowHeight="15.75"/>
  <sheetData/>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
  <sheetViews>
    <sheetView workbookViewId="0"/>
  </sheetViews>
  <sheetFormatPr defaultRowHeight="15.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5.7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
  <sheetViews>
    <sheetView workbookViewId="0"/>
  </sheetViews>
  <sheetFormatPr defaultRowHeight="15.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
  <sheetViews>
    <sheetView workbookViewId="0"/>
  </sheetViews>
  <sheetFormatPr defaultRowHeight="15.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
  <sheetViews>
    <sheetView workbookViewId="0"/>
  </sheetViews>
  <sheetFormatPr defaultRowHeight="15.7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05CH</vt:lpstr>
      <vt:lpstr>SGV</vt:lpstr>
      <vt:lpstr>PL 1</vt:lpstr>
      <vt:lpstr>PL 1.1</vt:lpstr>
      <vt:lpstr>PL 1.2</vt:lpstr>
      <vt:lpstr>PL 1.3</vt:lpstr>
      <vt:lpstr>PL 1.4</vt:lpstr>
      <vt:lpstr>PL 1.5</vt:lpstr>
      <vt:lpstr>PL 1.6</vt:lpstr>
      <vt:lpstr>PL 1.7</vt:lpstr>
      <vt:lpstr>PL 2</vt:lpstr>
      <vt:lpstr>'05CH'!Print_Titles</vt:lpstr>
      <vt:lpstr>'PL 1'!Print_Titles</vt:lpstr>
      <vt:lpstr>'PL 1.1'!Print_Titles</vt:lpstr>
      <vt:lpstr>'PL 1.2'!Print_Titles</vt:lpstr>
      <vt:lpstr>'PL 1.3'!Print_Titles</vt:lpstr>
      <vt:lpstr>'PL 1.5'!Print_Titles</vt:lpstr>
      <vt:lpstr>'PL 1.6'!Print_Titles</vt:lpstr>
      <vt:lpstr>'PL 1.7'!Print_Titles</vt:lpstr>
    </vt:vector>
  </TitlesOfParts>
  <Company>0915.11.92.98</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0979.750.078</dc:creator>
  <cp:lastModifiedBy>TINHTU</cp:lastModifiedBy>
  <cp:lastPrinted>2026-09-09T08:42:16Z</cp:lastPrinted>
  <dcterms:created xsi:type="dcterms:W3CDTF">2017-03-30T01:57:07Z</dcterms:created>
  <dcterms:modified xsi:type="dcterms:W3CDTF">2026-09-12T11:09:08Z</dcterms:modified>
</cp:coreProperties>
</file>