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ĂM 2025\KẾT LUẬN\tháng 4\"/>
    </mc:Choice>
  </mc:AlternateContent>
  <bookViews>
    <workbookView xWindow="0" yWindow="0" windowWidth="16000" windowHeight="6100"/>
  </bookViews>
  <sheets>
    <sheet name="PL- Du kien Pa sap xep" sheetId="1" r:id="rId1"/>
  </sheets>
  <definedNames>
    <definedName name="_xlnm.Print_Titles" localSheetId="0">'PL- Du kien Pa sap xep'!$3:$6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9" i="1" l="1"/>
  <c r="I192" i="1"/>
  <c r="J192" i="1" s="1"/>
  <c r="I195" i="1"/>
  <c r="J195" i="1"/>
  <c r="J189" i="1"/>
  <c r="I128" i="1"/>
  <c r="I134" i="1"/>
  <c r="I126" i="1"/>
  <c r="I154" i="1"/>
  <c r="J154" i="1" s="1"/>
  <c r="I151" i="1"/>
  <c r="J151" i="1" s="1"/>
  <c r="I148" i="1"/>
  <c r="J148" i="1" s="1"/>
  <c r="I139" i="1"/>
  <c r="J139" i="1" s="1"/>
  <c r="I184" i="1"/>
  <c r="I68" i="1" l="1"/>
  <c r="J68" i="1" s="1"/>
  <c r="I8" i="1" l="1"/>
  <c r="J8" i="1" s="1"/>
  <c r="D9" i="1"/>
  <c r="D10" i="1"/>
  <c r="D11" i="1"/>
  <c r="D12" i="1"/>
  <c r="D13" i="1"/>
  <c r="D14" i="1"/>
  <c r="D15" i="1"/>
  <c r="D16" i="1"/>
  <c r="D17" i="1"/>
  <c r="D18" i="1"/>
  <c r="D19" i="1"/>
  <c r="D20" i="1"/>
  <c r="D21" i="1"/>
  <c r="D22" i="1"/>
  <c r="K20" i="1" s="1"/>
  <c r="L20" i="1" s="1"/>
  <c r="D23" i="1"/>
  <c r="D24" i="1"/>
  <c r="D25" i="1"/>
  <c r="D26" i="1"/>
  <c r="D27" i="1"/>
  <c r="D29" i="1"/>
  <c r="D30" i="1"/>
  <c r="D31" i="1"/>
  <c r="D32" i="1"/>
  <c r="D33" i="1"/>
  <c r="D34" i="1"/>
  <c r="D35" i="1"/>
  <c r="D36" i="1"/>
  <c r="D37" i="1"/>
  <c r="D38" i="1"/>
  <c r="D39" i="1"/>
  <c r="D40" i="1"/>
  <c r="D41" i="1"/>
  <c r="D42" i="1"/>
  <c r="D43" i="1"/>
  <c r="D44" i="1"/>
  <c r="D45" i="1"/>
  <c r="D46" i="1"/>
  <c r="D47" i="1"/>
  <c r="D49" i="1"/>
  <c r="D50" i="1"/>
  <c r="D51" i="1"/>
  <c r="D52" i="1"/>
  <c r="D53" i="1"/>
  <c r="D54" i="1"/>
  <c r="D55" i="1"/>
  <c r="D56" i="1"/>
  <c r="D57" i="1"/>
  <c r="D58" i="1"/>
  <c r="D59" i="1"/>
  <c r="D60" i="1"/>
  <c r="D61" i="1"/>
  <c r="D62" i="1"/>
  <c r="D63" i="1"/>
  <c r="D64" i="1"/>
  <c r="D65" i="1"/>
  <c r="D66" i="1"/>
  <c r="D68" i="1"/>
  <c r="D69" i="1"/>
  <c r="D70" i="1"/>
  <c r="D71" i="1"/>
  <c r="D72" i="1"/>
  <c r="D73" i="1"/>
  <c r="K71" i="1" s="1"/>
  <c r="L71" i="1" s="1"/>
  <c r="D74" i="1"/>
  <c r="D75" i="1"/>
  <c r="D76" i="1"/>
  <c r="D77" i="1"/>
  <c r="D78" i="1"/>
  <c r="D79" i="1"/>
  <c r="D80" i="1"/>
  <c r="D81" i="1"/>
  <c r="D82" i="1"/>
  <c r="D83" i="1"/>
  <c r="D84" i="1"/>
  <c r="D85" i="1"/>
  <c r="K83" i="1" s="1"/>
  <c r="L83" i="1" s="1"/>
  <c r="D87" i="1"/>
  <c r="D88" i="1"/>
  <c r="D89" i="1"/>
  <c r="D90" i="1"/>
  <c r="D91" i="1"/>
  <c r="D92" i="1"/>
  <c r="D93" i="1"/>
  <c r="D94" i="1"/>
  <c r="D95" i="1"/>
  <c r="D96" i="1"/>
  <c r="D97" i="1"/>
  <c r="D98" i="1"/>
  <c r="D100" i="1"/>
  <c r="D101" i="1"/>
  <c r="D102" i="1"/>
  <c r="D103" i="1"/>
  <c r="D105" i="1"/>
  <c r="D106" i="1"/>
  <c r="D107" i="1"/>
  <c r="D108" i="1"/>
  <c r="D109" i="1"/>
  <c r="D110" i="1"/>
  <c r="D111" i="1"/>
  <c r="D112" i="1"/>
  <c r="D113" i="1"/>
  <c r="D114" i="1"/>
  <c r="D115" i="1"/>
  <c r="D116" i="1"/>
  <c r="D117" i="1"/>
  <c r="D118" i="1"/>
  <c r="D119" i="1"/>
  <c r="D120" i="1"/>
  <c r="D121" i="1"/>
  <c r="D122" i="1"/>
  <c r="D123" i="1"/>
  <c r="D124" i="1"/>
  <c r="D126" i="1"/>
  <c r="D127" i="1"/>
  <c r="D128" i="1"/>
  <c r="D129" i="1"/>
  <c r="D130" i="1"/>
  <c r="D131" i="1"/>
  <c r="D132" i="1"/>
  <c r="D133" i="1"/>
  <c r="K131" i="1" s="1"/>
  <c r="L131" i="1" s="1"/>
  <c r="D134" i="1"/>
  <c r="D135" i="1"/>
  <c r="D136" i="1"/>
  <c r="D137" i="1"/>
  <c r="D139" i="1"/>
  <c r="D140" i="1"/>
  <c r="D141" i="1"/>
  <c r="D148" i="1"/>
  <c r="D142" i="1"/>
  <c r="D143" i="1"/>
  <c r="D144" i="1"/>
  <c r="D145" i="1"/>
  <c r="D146" i="1"/>
  <c r="D147" i="1"/>
  <c r="D149" i="1"/>
  <c r="D150" i="1"/>
  <c r="D151" i="1"/>
  <c r="D152" i="1"/>
  <c r="D153" i="1"/>
  <c r="D154" i="1"/>
  <c r="D155" i="1"/>
  <c r="D156" i="1"/>
  <c r="D157" i="1"/>
  <c r="D158" i="1"/>
  <c r="D159" i="1"/>
  <c r="D160" i="1"/>
  <c r="K160" i="1" s="1"/>
  <c r="L160" i="1" s="1"/>
  <c r="D161" i="1"/>
  <c r="D163" i="1"/>
  <c r="D164" i="1"/>
  <c r="D165" i="1"/>
  <c r="D166" i="1"/>
  <c r="D167" i="1"/>
  <c r="D168" i="1"/>
  <c r="D169" i="1"/>
  <c r="D170" i="1"/>
  <c r="D171" i="1"/>
  <c r="D172" i="1"/>
  <c r="D173" i="1"/>
  <c r="D174" i="1"/>
  <c r="D175" i="1"/>
  <c r="D176" i="1"/>
  <c r="D177" i="1"/>
  <c r="D178" i="1"/>
  <c r="D179" i="1"/>
  <c r="D180" i="1"/>
  <c r="D181" i="1"/>
  <c r="D182" i="1"/>
  <c r="D184" i="1"/>
  <c r="D185" i="1"/>
  <c r="D186" i="1"/>
  <c r="D187" i="1"/>
  <c r="D188" i="1"/>
  <c r="D189" i="1"/>
  <c r="D190" i="1"/>
  <c r="D191" i="1"/>
  <c r="D192" i="1"/>
  <c r="D193" i="1"/>
  <c r="D195" i="1"/>
  <c r="D194" i="1"/>
  <c r="D196" i="1"/>
  <c r="D197" i="1"/>
  <c r="D199" i="1"/>
  <c r="K199" i="1" s="1"/>
  <c r="L199" i="1" s="1"/>
  <c r="D200" i="1"/>
  <c r="D201" i="1"/>
  <c r="D202" i="1"/>
  <c r="D203" i="1"/>
  <c r="D204" i="1"/>
  <c r="D205" i="1"/>
  <c r="D206" i="1"/>
  <c r="D207" i="1"/>
  <c r="D208" i="1"/>
  <c r="D209" i="1"/>
  <c r="D210" i="1"/>
  <c r="D211" i="1"/>
  <c r="D8" i="1"/>
  <c r="F6" i="1"/>
  <c r="K189" i="1" l="1"/>
  <c r="L189" i="1" s="1"/>
  <c r="K192" i="1"/>
  <c r="L192" i="1" s="1"/>
  <c r="K195" i="1"/>
  <c r="L195" i="1" s="1"/>
  <c r="K41" i="1"/>
  <c r="L41" i="1" s="1"/>
  <c r="K37" i="1"/>
  <c r="L37" i="1" s="1"/>
  <c r="K203" i="1"/>
  <c r="K184" i="1"/>
  <c r="L184" i="1" s="1"/>
  <c r="K163" i="1"/>
  <c r="L163" i="1" s="1"/>
  <c r="K154" i="1"/>
  <c r="L154" i="1" s="1"/>
  <c r="K145" i="1"/>
  <c r="L145" i="1" s="1"/>
  <c r="K148" i="1"/>
  <c r="L148" i="1" s="1"/>
  <c r="K120" i="1"/>
  <c r="L120" i="1" s="1"/>
  <c r="K112" i="1"/>
  <c r="L112" i="1" s="1"/>
  <c r="K94" i="1"/>
  <c r="L94" i="1" s="1"/>
  <c r="K90" i="1"/>
  <c r="L90" i="1" s="1"/>
  <c r="K77" i="1"/>
  <c r="L77" i="1" s="1"/>
  <c r="K64" i="1"/>
  <c r="L64" i="1" s="1"/>
  <c r="K56" i="1"/>
  <c r="L56" i="1" s="1"/>
  <c r="K52" i="1"/>
  <c r="L52" i="1" s="1"/>
  <c r="K43" i="1"/>
  <c r="L43" i="1" s="1"/>
  <c r="K39" i="1"/>
  <c r="L39" i="1" s="1"/>
  <c r="K35" i="1"/>
  <c r="L35" i="1" s="1"/>
  <c r="K26" i="1"/>
  <c r="L26" i="1" s="1"/>
  <c r="K208" i="1"/>
  <c r="L208" i="1" s="1"/>
  <c r="K201" i="1"/>
  <c r="K176" i="1"/>
  <c r="L176" i="1" s="1"/>
  <c r="K151" i="1"/>
  <c r="L151" i="1" s="1"/>
  <c r="K134" i="1"/>
  <c r="L134" i="1" s="1"/>
  <c r="K126" i="1"/>
  <c r="L126" i="1" s="1"/>
  <c r="K49" i="1"/>
  <c r="L49" i="1" s="1"/>
  <c r="K14" i="1"/>
  <c r="L14" i="1" s="1"/>
  <c r="K128" i="1"/>
  <c r="L128" i="1" s="1"/>
  <c r="K180" i="1"/>
  <c r="L180" i="1" s="1"/>
  <c r="K142" i="1"/>
  <c r="L142" i="1" s="1"/>
  <c r="K139" i="1"/>
  <c r="L139" i="1" s="1"/>
  <c r="K117" i="1"/>
  <c r="L117" i="1" s="1"/>
  <c r="K109" i="1"/>
  <c r="L109" i="1" s="1"/>
  <c r="K105" i="1"/>
  <c r="L105" i="1" s="1"/>
  <c r="K87" i="1"/>
  <c r="L87" i="1" s="1"/>
  <c r="K61" i="1"/>
  <c r="L61" i="1" s="1"/>
  <c r="K32" i="1"/>
  <c r="L32" i="1" s="1"/>
  <c r="K8" i="1"/>
  <c r="L8" i="1" s="1"/>
  <c r="K174" i="1"/>
  <c r="L174" i="1" s="1"/>
  <c r="K170" i="1"/>
  <c r="L170" i="1" s="1"/>
  <c r="K166" i="1"/>
  <c r="L166" i="1" s="1"/>
  <c r="K157" i="1"/>
  <c r="L157" i="1" s="1"/>
  <c r="K123" i="1"/>
  <c r="L123" i="1" s="1"/>
  <c r="K115" i="1"/>
  <c r="L115" i="1" s="1"/>
  <c r="K80" i="1"/>
  <c r="L80" i="1" s="1"/>
  <c r="K74" i="1"/>
  <c r="L74" i="1" s="1"/>
  <c r="K58" i="1"/>
  <c r="L58" i="1" s="1"/>
  <c r="K23" i="1"/>
  <c r="L23" i="1" s="1"/>
  <c r="K17" i="1"/>
  <c r="L17" i="1" s="1"/>
  <c r="K11" i="1"/>
  <c r="L11" i="1" s="1"/>
  <c r="K96" i="1"/>
  <c r="L96" i="1" s="1"/>
  <c r="K45" i="1"/>
  <c r="L45" i="1" s="1"/>
  <c r="K29" i="1"/>
  <c r="L29" i="1" s="1"/>
  <c r="K68" i="1"/>
  <c r="L68" i="1" s="1"/>
  <c r="I208" i="1"/>
  <c r="J208" i="1" s="1"/>
  <c r="L203" i="1"/>
  <c r="I203" i="1"/>
  <c r="J203" i="1" s="1"/>
  <c r="L201" i="1"/>
  <c r="I201" i="1"/>
  <c r="J201" i="1" s="1"/>
  <c r="I199" i="1"/>
  <c r="J199" i="1" s="1"/>
  <c r="C198" i="1"/>
  <c r="J184" i="1"/>
  <c r="I180" i="1"/>
  <c r="J180" i="1" s="1"/>
  <c r="I176" i="1"/>
  <c r="J176" i="1" s="1"/>
  <c r="I174" i="1"/>
  <c r="J174" i="1" s="1"/>
  <c r="I170" i="1"/>
  <c r="J170" i="1" s="1"/>
  <c r="I166" i="1"/>
  <c r="J166" i="1" s="1"/>
  <c r="I163" i="1"/>
  <c r="J163" i="1" s="1"/>
  <c r="I160" i="1"/>
  <c r="J160" i="1" s="1"/>
  <c r="I157" i="1"/>
  <c r="J157" i="1" s="1"/>
  <c r="I145" i="1"/>
  <c r="J145" i="1" s="1"/>
  <c r="I142" i="1"/>
  <c r="J142" i="1" s="1"/>
  <c r="J134" i="1"/>
  <c r="I131" i="1"/>
  <c r="J131" i="1" s="1"/>
  <c r="J128" i="1"/>
  <c r="J126" i="1"/>
  <c r="I123" i="1"/>
  <c r="J123" i="1" s="1"/>
  <c r="I120" i="1"/>
  <c r="J120" i="1" s="1"/>
  <c r="I117" i="1"/>
  <c r="J117" i="1" s="1"/>
  <c r="I115" i="1"/>
  <c r="J115" i="1" s="1"/>
  <c r="I112" i="1"/>
  <c r="J112" i="1" s="1"/>
  <c r="I109" i="1"/>
  <c r="J109" i="1" s="1"/>
  <c r="I105" i="1"/>
  <c r="J105" i="1" s="1"/>
  <c r="E99" i="1"/>
  <c r="C99" i="1"/>
  <c r="I99" i="1" s="1"/>
  <c r="J99" i="1" s="1"/>
  <c r="I96" i="1"/>
  <c r="J96" i="1" s="1"/>
  <c r="I94" i="1"/>
  <c r="J94" i="1" s="1"/>
  <c r="I90" i="1"/>
  <c r="J90" i="1" s="1"/>
  <c r="I87" i="1"/>
  <c r="J87" i="1" s="1"/>
  <c r="I83" i="1"/>
  <c r="J83" i="1" s="1"/>
  <c r="I80" i="1"/>
  <c r="J80" i="1" s="1"/>
  <c r="I77" i="1"/>
  <c r="J77" i="1" s="1"/>
  <c r="I74" i="1"/>
  <c r="J74" i="1" s="1"/>
  <c r="I71" i="1"/>
  <c r="J71" i="1" s="1"/>
  <c r="I64" i="1"/>
  <c r="J64" i="1" s="1"/>
  <c r="I61" i="1"/>
  <c r="J61" i="1" s="1"/>
  <c r="I58" i="1"/>
  <c r="J58" i="1" s="1"/>
  <c r="I56" i="1"/>
  <c r="J56" i="1" s="1"/>
  <c r="I52" i="1"/>
  <c r="J52" i="1" s="1"/>
  <c r="I49" i="1"/>
  <c r="J49" i="1" s="1"/>
  <c r="I45" i="1"/>
  <c r="J45" i="1" s="1"/>
  <c r="I43" i="1"/>
  <c r="J43" i="1" s="1"/>
  <c r="I41" i="1"/>
  <c r="J41" i="1" s="1"/>
  <c r="I39" i="1"/>
  <c r="J39" i="1" s="1"/>
  <c r="I37" i="1"/>
  <c r="J37" i="1" s="1"/>
  <c r="I35" i="1"/>
  <c r="J35" i="1" s="1"/>
  <c r="I32" i="1"/>
  <c r="J32" i="1" s="1"/>
  <c r="I29" i="1"/>
  <c r="J29" i="1" s="1"/>
  <c r="I26" i="1"/>
  <c r="J26" i="1" s="1"/>
  <c r="I23" i="1"/>
  <c r="J23" i="1" s="1"/>
  <c r="I20" i="1"/>
  <c r="J20" i="1" s="1"/>
  <c r="I17" i="1"/>
  <c r="J17" i="1" s="1"/>
  <c r="I14" i="1"/>
  <c r="J14" i="1" s="1"/>
  <c r="I11" i="1"/>
  <c r="J11" i="1" s="1"/>
  <c r="E6" i="1" l="1"/>
  <c r="D99" i="1"/>
  <c r="K99" i="1" s="1"/>
  <c r="L99" i="1" s="1"/>
</calcChain>
</file>

<file path=xl/sharedStrings.xml><?xml version="1.0" encoding="utf-8"?>
<sst xmlns="http://schemas.openxmlformats.org/spreadsheetml/2006/main" count="344" uniqueCount="308">
  <si>
    <t>TT</t>
  </si>
  <si>
    <t>Tên ĐVHC</t>
  </si>
  <si>
    <t>Diện tích tự nhiên (km2)</t>
  </si>
  <si>
    <t>Quy mô dân số (người)</t>
  </si>
  <si>
    <t>Phương án sắp xếp</t>
  </si>
  <si>
    <t>ĐVHC sau khi sắp xếp</t>
  </si>
  <si>
    <t>Nội dung dự kiến sắp xếp</t>
  </si>
  <si>
    <t xml:space="preserve">Tiêu chuẩn diện tích tự nhiên </t>
  </si>
  <si>
    <t xml:space="preserve">Tiêu chuẩn quy mô dân số </t>
  </si>
  <si>
    <t>Đạt tỷ lệ (%)</t>
  </si>
  <si>
    <t xml:space="preserve">Đạt tỷ lệ (%) </t>
  </si>
  <si>
    <t xml:space="preserve">(1) </t>
  </si>
  <si>
    <t>(2)</t>
  </si>
  <si>
    <t>(3)</t>
  </si>
  <si>
    <t>(4)</t>
  </si>
  <si>
    <t>(5)</t>
  </si>
  <si>
    <t>(6)</t>
  </si>
  <si>
    <t>(7)</t>
  </si>
  <si>
    <t>(8)</t>
  </si>
  <si>
    <t>(9)</t>
  </si>
  <si>
    <t>(10)</t>
  </si>
  <si>
    <t>I</t>
  </si>
  <si>
    <t>Huyện Tràng Định</t>
  </si>
  <si>
    <t>1</t>
  </si>
  <si>
    <t>Thị trấn Thất Khê</t>
  </si>
  <si>
    <r>
      <rPr>
        <b/>
        <i/>
        <sz val="12"/>
        <rFont val="Times New Roman"/>
        <family val="1"/>
      </rPr>
      <t>Phương án:</t>
    </r>
    <r>
      <rPr>
        <sz val="12"/>
        <rFont val="Times New Roman"/>
        <family val="1"/>
      </rPr>
      <t xml:space="preserve"> nhập 03 ĐVHC gồm: thị trấn Thất Khê, xã Chi Lăng, xã Chí Minh thành 01 ĐVHC cấp cơ sở</t>
    </r>
  </si>
  <si>
    <t>Xã Chí Minh</t>
  </si>
  <si>
    <t>Xã Chi Lăng</t>
  </si>
  <si>
    <t>Xã Đoàn Kết</t>
  </si>
  <si>
    <r>
      <rPr>
        <b/>
        <i/>
        <sz val="12"/>
        <rFont val="Times New Roman"/>
        <family val="1"/>
      </rPr>
      <t>Phương án:</t>
    </r>
    <r>
      <rPr>
        <sz val="12"/>
        <rFont val="Times New Roman"/>
        <family val="1"/>
      </rPr>
      <t xml:space="preserve"> nhập 03 ĐVHC gồm: xã Đoàn Kết, xã Khánh Long, xã Cao Minh thành 01 ĐVHC cấp cơ sở</t>
    </r>
  </si>
  <si>
    <t>Xã Khánh Long</t>
  </si>
  <si>
    <t>Xã Cao Minh</t>
  </si>
  <si>
    <t>Xã Tân Yên</t>
  </si>
  <si>
    <r>
      <rPr>
        <b/>
        <i/>
        <sz val="12"/>
        <rFont val="Times New Roman"/>
        <family val="1"/>
      </rPr>
      <t>Phương án:</t>
    </r>
    <r>
      <rPr>
        <sz val="12"/>
        <rFont val="Times New Roman"/>
        <family val="1"/>
      </rPr>
      <t xml:space="preserve"> nhập 03 ĐVHC gồm: xã Tân Tiến, xã Tân Yên, xã Kim Đồng thành 01 ĐVHC cấp cơ sở</t>
    </r>
  </si>
  <si>
    <t>Xã Tân Tiến</t>
  </si>
  <si>
    <t>Xã Kim Đồng</t>
  </si>
  <si>
    <t>Xã Đề Thám</t>
  </si>
  <si>
    <t>Xã Hùng Sơn</t>
  </si>
  <si>
    <t>Xã Hùng Việt</t>
  </si>
  <si>
    <t xml:space="preserve">Xã Quốc Khánh </t>
  </si>
  <si>
    <r>
      <rPr>
        <b/>
        <i/>
        <sz val="12"/>
        <rFont val="Times New Roman"/>
        <family val="1"/>
      </rPr>
      <t>Phương án:</t>
    </r>
    <r>
      <rPr>
        <sz val="12"/>
        <rFont val="Times New Roman"/>
        <family val="1"/>
      </rPr>
      <t xml:space="preserve"> nhập 03 ĐVHC gồm: xã Quốc Khánh, xã Tri Phương, xã Đội Cấn thành 01 ĐVHC cấp cơ sở</t>
    </r>
  </si>
  <si>
    <t>Xã Tri Phương</t>
  </si>
  <si>
    <t>Xã Đội Cấn</t>
  </si>
  <si>
    <t>Xã Kháng Chiến</t>
  </si>
  <si>
    <r>
      <rPr>
        <b/>
        <i/>
        <sz val="12"/>
        <rFont val="Times New Roman"/>
        <family val="1"/>
      </rPr>
      <t>Phương án:</t>
    </r>
    <r>
      <rPr>
        <sz val="12"/>
        <rFont val="Times New Roman"/>
        <family val="1"/>
      </rPr>
      <t xml:space="preserve"> nhập 03 ĐVHC gồm: xã Kháng Chiến, xã Trung Thành, xã Tân Minh thành 01 ĐVHC cấp cơ sở</t>
    </r>
  </si>
  <si>
    <t>Xã Trung Thành</t>
  </si>
  <si>
    <t>Xã Tân Minh</t>
  </si>
  <si>
    <t>Xã Quốc Việt</t>
  </si>
  <si>
    <r>
      <rPr>
        <b/>
        <i/>
        <sz val="12"/>
        <rFont val="Times New Roman"/>
        <family val="1"/>
      </rPr>
      <t>Phương án:</t>
    </r>
    <r>
      <rPr>
        <sz val="12"/>
        <rFont val="Times New Roman"/>
        <family val="1"/>
      </rPr>
      <t xml:space="preserve"> nhập 02 ĐVHC gồm: xã Quốc Việt, xã Đào Viên thành 01 ĐVHC cấp cơ sở</t>
    </r>
  </si>
  <si>
    <t>Xã Đào Viên</t>
  </si>
  <si>
    <t>II</t>
  </si>
  <si>
    <t>Huyện Bình Gia</t>
  </si>
  <si>
    <t>Thị trấn Bình Gia</t>
  </si>
  <si>
    <r>
      <rPr>
        <b/>
        <i/>
        <sz val="12"/>
        <rFont val="Times New Roman"/>
        <family val="1"/>
      </rPr>
      <t>Phương án:</t>
    </r>
    <r>
      <rPr>
        <sz val="12"/>
        <rFont val="Times New Roman"/>
        <family val="1"/>
      </rPr>
      <t xml:space="preserve"> nhập 03 ĐVHC gồm: thị trấn Bình Gia, xã Hoàng Văn Thụ, xã Mông Ân thành 01 ĐVHC cấp cơ sở</t>
    </r>
  </si>
  <si>
    <t>Xã Hoàng Văn Thụ</t>
  </si>
  <si>
    <t>Xã Mông Ân</t>
  </si>
  <si>
    <t xml:space="preserve">Xã Tân Văn </t>
  </si>
  <si>
    <r>
      <rPr>
        <b/>
        <i/>
        <sz val="12"/>
        <rFont val="Times New Roman"/>
        <family val="1"/>
      </rPr>
      <t>Phương án:</t>
    </r>
    <r>
      <rPr>
        <sz val="12"/>
        <rFont val="Times New Roman"/>
        <family val="1"/>
      </rPr>
      <t xml:space="preserve"> nhập 03 ĐVHC gồm: xã Tân Văn, xã Hồng Thái, xã Bình La thành 01 ĐVHC cấp cơ sở</t>
    </r>
  </si>
  <si>
    <t>Xã Hồng Thái</t>
  </si>
  <si>
    <t>Xã Bình La</t>
  </si>
  <si>
    <t>Xã Minh Khai</t>
  </si>
  <si>
    <r>
      <rPr>
        <b/>
        <i/>
        <sz val="12"/>
        <rFont val="Times New Roman"/>
        <family val="1"/>
      </rPr>
      <t>Phương án:</t>
    </r>
    <r>
      <rPr>
        <sz val="12"/>
        <rFont val="Times New Roman"/>
        <family val="1"/>
      </rPr>
      <t xml:space="preserve"> nhập 02 ĐVHC gồm: xã Hồng Phong, xã Minh Khai thành 01 ĐVHC cấp cơ sở</t>
    </r>
  </si>
  <si>
    <t>Xã Hồng Phong</t>
  </si>
  <si>
    <t>Xã Hưng Đạo</t>
  </si>
  <si>
    <r>
      <rPr>
        <b/>
        <i/>
        <sz val="12"/>
        <rFont val="Times New Roman"/>
        <family val="1"/>
      </rPr>
      <t>Phương án:</t>
    </r>
    <r>
      <rPr>
        <sz val="12"/>
        <rFont val="Times New Roman"/>
        <family val="1"/>
      </rPr>
      <t xml:space="preserve"> nhập 02 ĐVHC gồm: xã Hưng Đạo, xã Hoa Thám thành 01 ĐVHC cấp cơ sở</t>
    </r>
  </si>
  <si>
    <t>Xã Hoa Thám</t>
  </si>
  <si>
    <t>Xã Vĩnh Yên</t>
  </si>
  <si>
    <r>
      <rPr>
        <b/>
        <i/>
        <sz val="12"/>
        <rFont val="Times New Roman"/>
        <family val="1"/>
      </rPr>
      <t xml:space="preserve">Phương án: </t>
    </r>
    <r>
      <rPr>
        <sz val="12"/>
        <rFont val="Times New Roman"/>
        <family val="1"/>
      </rPr>
      <t>nhập 02 ĐVHC gồm: xã Vĩnh Yên, xã Quý Hòa thành 01 ĐVHC cấp cơ sở</t>
    </r>
  </si>
  <si>
    <t>Xã Quý Hòa</t>
  </si>
  <si>
    <t>Xã Thiện Hòa</t>
  </si>
  <si>
    <r>
      <rPr>
        <b/>
        <i/>
        <sz val="12"/>
        <rFont val="Times New Roman"/>
        <family val="1"/>
      </rPr>
      <t xml:space="preserve">Phương án: </t>
    </r>
    <r>
      <rPr>
        <sz val="12"/>
        <rFont val="Times New Roman"/>
        <family val="1"/>
      </rPr>
      <t>nhập 02 ĐVHC gồm: xã Thiện Hòa, xã Yên Lỗ thành 01 ĐVHC cấp cơ sở</t>
    </r>
  </si>
  <si>
    <t>Xã Yên Lỗ</t>
  </si>
  <si>
    <t xml:space="preserve">Xã Thiện Thuật </t>
  </si>
  <si>
    <r>
      <rPr>
        <b/>
        <i/>
        <sz val="12"/>
        <rFont val="Times New Roman"/>
        <family val="1"/>
      </rPr>
      <t>Phương án:</t>
    </r>
    <r>
      <rPr>
        <sz val="12"/>
        <rFont val="Times New Roman"/>
        <family val="1"/>
      </rPr>
      <t xml:space="preserve"> nhập 02 ĐVHC gồm: xã Thiện Thuật, xã Quang Trung thành 01 ĐVHC cấp cơ sở</t>
    </r>
  </si>
  <si>
    <t>Xã Quang Trung</t>
  </si>
  <si>
    <t>Xã Thiện Long</t>
  </si>
  <si>
    <r>
      <rPr>
        <b/>
        <i/>
        <sz val="12"/>
        <rFont val="Times New Roman"/>
        <family val="1"/>
      </rPr>
      <t>Phương án:</t>
    </r>
    <r>
      <rPr>
        <sz val="12"/>
        <rFont val="Times New Roman"/>
        <family val="1"/>
      </rPr>
      <t xml:space="preserve"> nhập 03 ĐVHC gồm: xã Thiện Long, xã Tân Hòa, xã Hòa Bình thành 01 ĐVHC cấp cơ sở</t>
    </r>
  </si>
  <si>
    <t>Xã Tân Hòa</t>
  </si>
  <si>
    <t>Xã Hòa Bình</t>
  </si>
  <si>
    <t>III</t>
  </si>
  <si>
    <t>Huyện Bắc Sơn</t>
  </si>
  <si>
    <t>Thị trấn Bắc Sơn</t>
  </si>
  <si>
    <r>
      <rPr>
        <b/>
        <i/>
        <sz val="12"/>
        <rFont val="Times New Roman"/>
        <family val="1"/>
      </rPr>
      <t>Phương án:</t>
    </r>
    <r>
      <rPr>
        <sz val="12"/>
        <rFont val="Times New Roman"/>
        <family val="1"/>
      </rPr>
      <t xml:space="preserve"> nhập 03 ĐVHC gồm: thị trấn Bắc Sơn, xã Long Đống, xã Bắc Quỳnh thành 01 ĐVHC cấp cơ sở</t>
    </r>
  </si>
  <si>
    <t>Xã Long Đống</t>
  </si>
  <si>
    <t>Xã Bắc Quỳnh</t>
  </si>
  <si>
    <t>Xã Chiêu Vũ</t>
  </si>
  <si>
    <r>
      <rPr>
        <b/>
        <i/>
        <sz val="12"/>
        <rFont val="Times New Roman"/>
        <family val="1"/>
      </rPr>
      <t>Phương án:</t>
    </r>
    <r>
      <rPr>
        <sz val="12"/>
        <rFont val="Times New Roman"/>
        <family val="1"/>
      </rPr>
      <t xml:space="preserve"> nhập 04 ĐVHC gồm: xã Chiêu Vũ, xã Tân Hương, xã Vũ Lăng, Tân Lập thành 01 ĐVHC cấp cơ sở</t>
    </r>
  </si>
  <si>
    <t>Xã Tân Hương</t>
  </si>
  <si>
    <t>Xã Vũ Lăng</t>
  </si>
  <si>
    <t>Xã Tân Lập</t>
  </si>
  <si>
    <t>Xã Hưng Vũ</t>
  </si>
  <si>
    <r>
      <rPr>
        <b/>
        <i/>
        <sz val="12"/>
        <rFont val="Times New Roman"/>
        <family val="1"/>
      </rPr>
      <t>Phương án:</t>
    </r>
    <r>
      <rPr>
        <sz val="12"/>
        <rFont val="Times New Roman"/>
        <family val="1"/>
      </rPr>
      <t xml:space="preserve"> nhập 02 ĐVHC gồm: xã Hưng Vũ, xã Trấn Yên thành 01 ĐVHC cấp cơ sở</t>
    </r>
  </si>
  <si>
    <t>Xã Trấn Yên</t>
  </si>
  <si>
    <t>Xã Nhất Hòa</t>
  </si>
  <si>
    <r>
      <rPr>
        <b/>
        <i/>
        <sz val="12"/>
        <rFont val="Times New Roman"/>
        <family val="1"/>
      </rPr>
      <t>Phương án:</t>
    </r>
    <r>
      <rPr>
        <sz val="12"/>
        <rFont val="Times New Roman"/>
        <family val="1"/>
      </rPr>
      <t xml:space="preserve"> nhập 03 ĐVHC gồm: xã Nhất Hòa, xã Nhất Tiến, xã Tân Thành thành 01 ĐVHC cấp cơ sở</t>
    </r>
  </si>
  <si>
    <t>Xã Nhất Tiến</t>
  </si>
  <si>
    <t>Xã Tân Thành</t>
  </si>
  <si>
    <t>Xã Tân Tri</t>
  </si>
  <si>
    <r>
      <rPr>
        <b/>
        <i/>
        <sz val="12"/>
        <rFont val="Times New Roman"/>
        <family val="1"/>
      </rPr>
      <t>Phương án:</t>
    </r>
    <r>
      <rPr>
        <sz val="12"/>
        <rFont val="Times New Roman"/>
        <family val="1"/>
      </rPr>
      <t xml:space="preserve"> nhập 03 ĐVHC gồm: xã Tân Tri, xã Vạn Thủy, xã Đồng Ý thành 01 ĐVHC cấp cơ sở</t>
    </r>
  </si>
  <si>
    <t>Xã Vạn Thủy</t>
  </si>
  <si>
    <t>Xã Đồng Ý</t>
  </si>
  <si>
    <t>Xã Chiến Thắng</t>
  </si>
  <si>
    <r>
      <rPr>
        <b/>
        <i/>
        <sz val="12"/>
        <rFont val="Times New Roman"/>
        <family val="1"/>
      </rPr>
      <t>Phương án:</t>
    </r>
    <r>
      <rPr>
        <b/>
        <sz val="12"/>
        <rFont val="Times New Roman"/>
        <family val="1"/>
      </rPr>
      <t xml:space="preserve"> </t>
    </r>
    <r>
      <rPr>
        <sz val="12"/>
        <rFont val="Times New Roman"/>
        <family val="1"/>
      </rPr>
      <t>nhập 03 ĐVHC gồm: xã Chiến Thắng, xã Vũ Sơn, xã Vũ Lễ thành 01 ĐVHC cấp cơ sở</t>
    </r>
  </si>
  <si>
    <t>Xã Vũ Sơn</t>
  </si>
  <si>
    <t>Xã Vũ Lễ</t>
  </si>
  <si>
    <t>IV</t>
  </si>
  <si>
    <t>Huyện Văn Quan</t>
  </si>
  <si>
    <t>Thị trấn Văn Quan</t>
  </si>
  <si>
    <r>
      <rPr>
        <b/>
        <i/>
        <sz val="12"/>
        <rFont val="Times New Roman"/>
        <family val="1"/>
      </rPr>
      <t>Phương án:</t>
    </r>
    <r>
      <rPr>
        <sz val="12"/>
        <rFont val="Times New Roman"/>
        <family val="1"/>
      </rPr>
      <t xml:space="preserve"> nhập 03 ĐVHC gồm: thị trấn Văn Quan, xã Tú Xuyên, xã Hòa Bình thành 01 ĐVHC cấp cơ sở</t>
    </r>
  </si>
  <si>
    <t>Xã Tú Xuyên</t>
  </si>
  <si>
    <t>Xã Liên Hội</t>
  </si>
  <si>
    <r>
      <rPr>
        <b/>
        <i/>
        <sz val="12"/>
        <rFont val="Times New Roman"/>
        <family val="1"/>
      </rPr>
      <t>Phương án:</t>
    </r>
    <r>
      <rPr>
        <sz val="12"/>
        <rFont val="Times New Roman"/>
        <family val="1"/>
      </rPr>
      <t xml:space="preserve"> nhập 03 ĐVHC gồm: xã Trấn Ninh, xã Liên Hội, xã Điềm He thành 01 ĐVHC cấp cơ sở</t>
    </r>
  </si>
  <si>
    <t>Xã Trấn Ninh</t>
  </si>
  <si>
    <t>Xã Điềm He</t>
  </si>
  <si>
    <t>Xã Lương Năng</t>
  </si>
  <si>
    <r>
      <rPr>
        <b/>
        <i/>
        <sz val="12"/>
        <rFont val="Times New Roman"/>
        <family val="1"/>
      </rPr>
      <t xml:space="preserve">Phương án: </t>
    </r>
    <r>
      <rPr>
        <sz val="12"/>
        <rFont val="Times New Roman"/>
        <family val="1"/>
      </rPr>
      <t>nhập 03 ĐVHC gồm: xã Lương Năng, Xã Tri Lễ, xã Hữu Lễ thành 01 ĐVHC cấp cơ sở</t>
    </r>
  </si>
  <si>
    <t>Xã Tri Lễ</t>
  </si>
  <si>
    <t>Xã Hữu Lễ</t>
  </si>
  <si>
    <t>Xã Bình Phúc</t>
  </si>
  <si>
    <r>
      <rPr>
        <b/>
        <i/>
        <sz val="12"/>
        <rFont val="Times New Roman"/>
        <family val="1"/>
      </rPr>
      <t>Phương án:</t>
    </r>
    <r>
      <rPr>
        <sz val="12"/>
        <rFont val="Times New Roman"/>
        <family val="1"/>
      </rPr>
      <t xml:space="preserve"> nhập 03 ĐVHC gồm: xã Bình Phúc, xã Yên Phúc, An Sơn thành 01 ĐVHC cấp cơ sở</t>
    </r>
  </si>
  <si>
    <t>Xã Yên Phúc</t>
  </si>
  <si>
    <t>Xã An Sơn</t>
  </si>
  <si>
    <t>Xã Tràng Phái</t>
  </si>
  <si>
    <r>
      <rPr>
        <b/>
        <i/>
        <sz val="12"/>
        <rFont val="Times New Roman"/>
        <family val="1"/>
      </rPr>
      <t>Phương án:</t>
    </r>
    <r>
      <rPr>
        <sz val="12"/>
        <rFont val="Times New Roman"/>
        <family val="1"/>
      </rPr>
      <t xml:space="preserve"> nhập 03 ĐVHC gồm: xã Tân Đoàn, xã Tràng Phái thuộc huyện Văn Quan và xã Tân Thành huyện Cao Lộc thành 01 ĐVHC cấp cơ sở</t>
    </r>
  </si>
  <si>
    <t>Xã Tân Đoàn</t>
  </si>
  <si>
    <t>Xã Tân Thành, H. Cao Lộc</t>
  </si>
  <si>
    <t>Xã Khánh Khê</t>
  </si>
  <si>
    <r>
      <rPr>
        <b/>
        <i/>
        <sz val="12"/>
        <rFont val="Times New Roman"/>
        <family val="1"/>
      </rPr>
      <t>Phương án:</t>
    </r>
    <r>
      <rPr>
        <sz val="12"/>
        <rFont val="Times New Roman"/>
        <family val="1"/>
      </rPr>
      <t xml:space="preserve"> nhập 03 ĐVHC gồm: xã Khánh Khê thuộc huyện Văn Quan và xã Xuân Long, xã Bình Trung thuộc huyện Cao Lộc thành 01 ĐVHC cấp cơ sở</t>
    </r>
  </si>
  <si>
    <t>Xã Xuân Long, H. Cao Lộc</t>
  </si>
  <si>
    <t>Xã Bình Trung, H. Cao Lộc</t>
  </si>
  <si>
    <t>V</t>
  </si>
  <si>
    <t>Huyện Văn Lãng</t>
  </si>
  <si>
    <t>Thị trấn Na Sầm</t>
  </si>
  <si>
    <r>
      <rPr>
        <b/>
        <i/>
        <sz val="12"/>
        <rFont val="Times New Roman"/>
        <family val="1"/>
      </rPr>
      <t>Phương án:</t>
    </r>
    <r>
      <rPr>
        <sz val="12"/>
        <rFont val="Times New Roman"/>
        <family val="1"/>
      </rPr>
      <t xml:space="preserve"> nhập 03 ĐVHC gồm: thị trấn Na Sầm, xã Hoàng Việt, xã Bắc Hùng thành 01 ĐVHC cấp cơ sở</t>
    </r>
  </si>
  <si>
    <t>Xã Hoàng Việt</t>
  </si>
  <si>
    <t>Xã Bắc Hùng</t>
  </si>
  <si>
    <t>Xã Thành Hòa</t>
  </si>
  <si>
    <r>
      <rPr>
        <b/>
        <i/>
        <sz val="12"/>
        <rFont val="Times New Roman"/>
        <family val="1"/>
      </rPr>
      <t>Phương án:</t>
    </r>
    <r>
      <rPr>
        <b/>
        <sz val="12"/>
        <rFont val="Times New Roman"/>
        <family val="1"/>
      </rPr>
      <t xml:space="preserve"> </t>
    </r>
    <r>
      <rPr>
        <sz val="12"/>
        <rFont val="Times New Roman"/>
        <family val="1"/>
      </rPr>
      <t>nhập 04 ĐVHC gồm: xã Thành Hòa, xã Bắc La, xã Bắc Việt, xã Tân Tác thành 01 ĐVHC cấp cơ sở</t>
    </r>
  </si>
  <si>
    <t>Xã Bắc La</t>
  </si>
  <si>
    <t>Xã Bắc Việt</t>
  </si>
  <si>
    <t>Xã Tân Tác</t>
  </si>
  <si>
    <t>Xã Hội Hoan</t>
  </si>
  <si>
    <r>
      <rPr>
        <b/>
        <i/>
        <sz val="12"/>
        <rFont val="Times New Roman"/>
        <family val="1"/>
      </rPr>
      <t>Phương án:</t>
    </r>
    <r>
      <rPr>
        <b/>
        <sz val="12"/>
        <rFont val="Times New Roman"/>
        <family val="1"/>
      </rPr>
      <t xml:space="preserve"> </t>
    </r>
    <r>
      <rPr>
        <sz val="12"/>
        <rFont val="Times New Roman"/>
        <family val="1"/>
      </rPr>
      <t>nhập 02 ĐVHC gồm: xã Hội Hoan, xã Gia Miễn thành 01 ĐVHC cấp cơ sở</t>
    </r>
  </si>
  <si>
    <t>Xã Gia Miễn</t>
  </si>
  <si>
    <t>Xã Trùng Khánh</t>
  </si>
  <si>
    <r>
      <rPr>
        <b/>
        <i/>
        <sz val="12"/>
        <rFont val="Times New Roman"/>
        <family val="1"/>
      </rPr>
      <t>Phương án:</t>
    </r>
    <r>
      <rPr>
        <sz val="12"/>
        <rFont val="Times New Roman"/>
        <family val="1"/>
      </rPr>
      <t xml:space="preserve"> nhập 03 ĐVHC gồm: xã Trùng Khánh, xã Thụy Hùng, xã Thanh Long thành 01 ĐVHC cấp cơ sở</t>
    </r>
  </si>
  <si>
    <t>Xã Thụy Hùng</t>
  </si>
  <si>
    <t>Xã Thanh Long</t>
  </si>
  <si>
    <t>Xã Tân Mỹ</t>
  </si>
  <si>
    <r>
      <rPr>
        <b/>
        <i/>
        <sz val="12"/>
        <rFont val="Times New Roman"/>
        <family val="1"/>
      </rPr>
      <t>Phương án:</t>
    </r>
    <r>
      <rPr>
        <sz val="12"/>
        <rFont val="Times New Roman"/>
        <family val="1"/>
      </rPr>
      <t xml:space="preserve"> nhập 05 ĐVHC gồm: xã Tân Mỹ, xã Tân Thanh, xã Hoàng Văn Thụ, xã Nhạc Kỳ, xã Hồng Thái thành 01 ĐVHC cấp cơ sở</t>
    </r>
  </si>
  <si>
    <t>Xã Tân Thanh</t>
  </si>
  <si>
    <t>Xã Nhạc Kỳ</t>
  </si>
  <si>
    <t>VI</t>
  </si>
  <si>
    <t>Huyện Lộc Bình</t>
  </si>
  <si>
    <t>Thị trấn Lộc Bình</t>
  </si>
  <si>
    <r>
      <rPr>
        <b/>
        <i/>
        <sz val="12"/>
        <rFont val="Times New Roman"/>
        <family val="1"/>
      </rPr>
      <t>Phương án:</t>
    </r>
    <r>
      <rPr>
        <sz val="12"/>
        <rFont val="Times New Roman"/>
        <family val="1"/>
      </rPr>
      <t xml:space="preserve"> nhập 04 ĐVHC gồm: thị trấn Lộc Bình, xã Khánh Xuân, xã Đồng Bục, xã Hữu Khánh thành 01 ĐVHC cấp cơ sở</t>
    </r>
  </si>
  <si>
    <t>Xã Khánh Xuân</t>
  </si>
  <si>
    <t>Xã Đồng Bục</t>
  </si>
  <si>
    <t>Xã Hữu Khánh</t>
  </si>
  <si>
    <t>Xã Mẫu Sơn</t>
  </si>
  <si>
    <t>Xã Yên Khoái</t>
  </si>
  <si>
    <t>Xã Tú Mịch</t>
  </si>
  <si>
    <t>Thị trấn Na Dương</t>
  </si>
  <si>
    <r>
      <rPr>
        <b/>
        <i/>
        <sz val="12"/>
        <rFont val="Times New Roman"/>
        <family val="1"/>
      </rPr>
      <t>Phương án:</t>
    </r>
    <r>
      <rPr>
        <sz val="12"/>
        <rFont val="Times New Roman"/>
        <family val="1"/>
      </rPr>
      <t xml:space="preserve"> nhập 03 ĐVHC gồm: thị trấn Na Dương, xã Đông Quan, xã Tú Đoạn thành 01 ĐVHC cấp cơ sở</t>
    </r>
  </si>
  <si>
    <t>Xã Đông Quan</t>
  </si>
  <si>
    <t>Xã Tú Đoạn</t>
  </si>
  <si>
    <t>Xã Sàn Viên</t>
  </si>
  <si>
    <r>
      <rPr>
        <b/>
        <i/>
        <sz val="12"/>
        <rFont val="Times New Roman"/>
        <family val="1"/>
      </rPr>
      <t>Phương án:</t>
    </r>
    <r>
      <rPr>
        <sz val="12"/>
        <rFont val="Times New Roman"/>
        <family val="1"/>
      </rPr>
      <t>nhập 02 ĐVHC gồm: xã Sàn Viên, Xã Lợi Bác thành 01 ĐVHC cấp cơ sở</t>
    </r>
  </si>
  <si>
    <t>Xã Lợi Bác</t>
  </si>
  <si>
    <t>Xã Thống Nhất</t>
  </si>
  <si>
    <r>
      <rPr>
        <b/>
        <i/>
        <sz val="12"/>
        <rFont val="Times New Roman"/>
        <family val="1"/>
      </rPr>
      <t xml:space="preserve">Phương án: </t>
    </r>
    <r>
      <rPr>
        <sz val="12"/>
        <rFont val="Times New Roman"/>
        <family val="1"/>
      </rPr>
      <t>nhập 03 ĐVHC gồm: xã Thống Nhất, xã Minh Hiệp, xã Hữu Lân thành 01 ĐVHC cấp cơ sở</t>
    </r>
  </si>
  <si>
    <t>Xã Minh Hiệp</t>
  </si>
  <si>
    <t>Xã Hữu Lân</t>
  </si>
  <si>
    <t>Xã Nam Quan</t>
  </si>
  <si>
    <r>
      <rPr>
        <b/>
        <i/>
        <sz val="12"/>
        <rFont val="Times New Roman"/>
        <family val="1"/>
      </rPr>
      <t>Phương án:</t>
    </r>
    <r>
      <rPr>
        <sz val="12"/>
        <rFont val="Times New Roman"/>
        <family val="1"/>
      </rPr>
      <t xml:space="preserve"> nhập 03 ĐVHC gồm: xã Nam Quan, xã Xuân Dương, xã ái Quốc thành 01 ĐVHC cấp cơ sở</t>
    </r>
  </si>
  <si>
    <t>Xã Xuân Dương</t>
  </si>
  <si>
    <t>Xã Ái Quốc</t>
  </si>
  <si>
    <t>Xã Tam Gia</t>
  </si>
  <si>
    <r>
      <rPr>
        <b/>
        <i/>
        <sz val="12"/>
        <rFont val="Times New Roman"/>
        <family val="1"/>
      </rPr>
      <t xml:space="preserve">Phương án: </t>
    </r>
    <r>
      <rPr>
        <sz val="12"/>
        <rFont val="Times New Roman"/>
        <family val="1"/>
      </rPr>
      <t>nhập 02 ĐVHC gồm: xã Tam Gia, xã Khuất Xá thành 01 ĐVHC cấp cơ sở</t>
    </r>
  </si>
  <si>
    <t>Xã Khuất Xá</t>
  </si>
  <si>
    <t>VII</t>
  </si>
  <si>
    <t>Huyện Đình Lập</t>
  </si>
  <si>
    <t>Thị trấn Đình Lập</t>
  </si>
  <si>
    <t>2</t>
  </si>
  <si>
    <t>Xã Đình Lập</t>
  </si>
  <si>
    <t>3</t>
  </si>
  <si>
    <t>Xã Kiên Mộc</t>
  </si>
  <si>
    <r>
      <rPr>
        <b/>
        <i/>
        <sz val="12"/>
        <rFont val="Times New Roman"/>
        <family val="1"/>
      </rPr>
      <t>Phương án:</t>
    </r>
    <r>
      <rPr>
        <sz val="12"/>
        <rFont val="Times New Roman"/>
        <family val="1"/>
      </rPr>
      <t xml:space="preserve"> nhập 03 ĐVHC gồm: xã Kiên Mộc, xã Bắc Xa, xã Bính Xá thành 01 ĐVHC cấp cơ sở</t>
    </r>
  </si>
  <si>
    <t>4</t>
  </si>
  <si>
    <t>Xã Bắc Xa</t>
  </si>
  <si>
    <t>5</t>
  </si>
  <si>
    <t>Xã Bính Xá</t>
  </si>
  <si>
    <t>6</t>
  </si>
  <si>
    <t>TT. Nông Trường Thái Bình</t>
  </si>
  <si>
    <r>
      <rPr>
        <b/>
        <i/>
        <sz val="12"/>
        <rFont val="Times New Roman"/>
        <family val="1"/>
      </rPr>
      <t>Phương án:</t>
    </r>
    <r>
      <rPr>
        <sz val="12"/>
        <rFont val="Times New Roman"/>
        <family val="1"/>
      </rPr>
      <t xml:space="preserve"> nhập 03 ĐVHC gồm: TT Nông Trường Thái Bình và xã Thái Bình, xã Lâm Ca thành 01 ĐVHC cấp cơ sở</t>
    </r>
  </si>
  <si>
    <t>7</t>
  </si>
  <si>
    <t>Xã Thái Bình</t>
  </si>
  <si>
    <t>8</t>
  </si>
  <si>
    <t>Xã Lâm Ca</t>
  </si>
  <si>
    <t>9</t>
  </si>
  <si>
    <t>Xã Đồng Thắng</t>
  </si>
  <si>
    <t>10</t>
  </si>
  <si>
    <t>Xã Cường Lợi</t>
  </si>
  <si>
    <t>11</t>
  </si>
  <si>
    <t xml:space="preserve">Xã Châu Sơn </t>
  </si>
  <si>
    <t>12</t>
  </si>
  <si>
    <t>Xã Bắc Lãng</t>
  </si>
  <si>
    <t>VIII</t>
  </si>
  <si>
    <t>Huyện Hữu Lũng</t>
  </si>
  <si>
    <t>Thị trấn Hữu Lũng</t>
  </si>
  <si>
    <t>Xã Đồng Tân</t>
  </si>
  <si>
    <t>Xã Hồ Sơn</t>
  </si>
  <si>
    <t>Xã Nhật Tiến</t>
  </si>
  <si>
    <t>Xã Minh Sơn</t>
  </si>
  <si>
    <r>
      <rPr>
        <b/>
        <i/>
        <sz val="12"/>
        <rFont val="Times New Roman"/>
        <family val="1"/>
      </rPr>
      <t>Phương án:</t>
    </r>
    <r>
      <rPr>
        <sz val="12"/>
        <rFont val="Times New Roman"/>
        <family val="1"/>
      </rPr>
      <t xml:space="preserve"> nhập 03 ĐVHC gồm: xã Minh Hòa, xã Minh Sơn, xã Hòa Thắng thành 01 ĐVHC cấp cơ sở</t>
    </r>
  </si>
  <si>
    <t>Xã Minh Hòa</t>
  </si>
  <si>
    <t>Xã Hòa Thắng</t>
  </si>
  <si>
    <r>
      <rPr>
        <b/>
        <i/>
        <sz val="12"/>
        <rFont val="Times New Roman"/>
        <family val="1"/>
      </rPr>
      <t>Phương án:</t>
    </r>
    <r>
      <rPr>
        <sz val="12"/>
        <rFont val="Times New Roman"/>
        <family val="1"/>
      </rPr>
      <t xml:space="preserve"> nhập 03 ĐVHC gồm: xã Tân Thành, xã Hòa Sơn, xã Hòa Lạc thành 01 ĐVHC cấp cơ sở</t>
    </r>
  </si>
  <si>
    <t>Xã Hòa Sơn</t>
  </si>
  <si>
    <t>Xã Hòa Lạc</t>
  </si>
  <si>
    <t>Xã Minh Tiến</t>
  </si>
  <si>
    <t>Xã Vân Nham</t>
  </si>
  <si>
    <t>Xã Thanh Sơn</t>
  </si>
  <si>
    <t>Xã Đồng Tiến</t>
  </si>
  <si>
    <t>Xã Thiện Tân</t>
  </si>
  <si>
    <t>Xã Yên Bình</t>
  </si>
  <si>
    <t>Xã Quyết Thắng</t>
  </si>
  <si>
    <t>Xã Yên Vượng</t>
  </si>
  <si>
    <r>
      <rPr>
        <b/>
        <i/>
        <sz val="12"/>
        <rFont val="Times New Roman"/>
        <family val="1"/>
      </rPr>
      <t>Phương án:</t>
    </r>
    <r>
      <rPr>
        <sz val="12"/>
        <rFont val="Times New Roman"/>
        <family val="1"/>
      </rPr>
      <t xml:space="preserve"> nhập 03 ĐVHC gồm: xã Yên Vượng, xã Yên Sơn, xã Cai Kinh thành 01 ĐVHC cấp cơ sở</t>
    </r>
  </si>
  <si>
    <t>Xã Yên Sơn</t>
  </si>
  <si>
    <t>Xã Cai Kinh</t>
  </si>
  <si>
    <t>Xã Hữu Liên</t>
  </si>
  <si>
    <r>
      <rPr>
        <b/>
        <i/>
        <sz val="12"/>
        <rFont val="Times New Roman"/>
        <family val="1"/>
      </rPr>
      <t>Phương án:</t>
    </r>
    <r>
      <rPr>
        <sz val="12"/>
        <rFont val="Times New Roman"/>
        <family val="1"/>
      </rPr>
      <t xml:space="preserve"> nhập 02 ĐVHC gồm: xã Hữu Liên, xã Yên Thịnh thành 01 ĐVHC cấp cơ sở</t>
    </r>
  </si>
  <si>
    <t>Xã Yên Thịnh</t>
  </si>
  <si>
    <t>IX</t>
  </si>
  <si>
    <t>Huyện Chi Lăng</t>
  </si>
  <si>
    <t>Thị trấn Đồng Mỏ</t>
  </si>
  <si>
    <r>
      <rPr>
        <b/>
        <i/>
        <sz val="12"/>
        <rFont val="Times New Roman"/>
        <family val="1"/>
      </rPr>
      <t>Phương án:</t>
    </r>
    <r>
      <rPr>
        <sz val="12"/>
        <rFont val="Times New Roman"/>
        <family val="1"/>
      </rPr>
      <t xml:space="preserve"> nhập 03 ĐVHC gồm: thị trấn Đồng Mỏ, thị trấn Chi Lăng, xã Chi Lăng thành 01 ĐVHC cấp cơ sở</t>
    </r>
  </si>
  <si>
    <t>Thị trấn Chi Lăng</t>
  </si>
  <si>
    <t>Xã Bắc Thủy</t>
  </si>
  <si>
    <r>
      <rPr>
        <b/>
        <i/>
        <sz val="12"/>
        <rFont val="Times New Roman"/>
        <family val="1"/>
      </rPr>
      <t>Phương án:</t>
    </r>
    <r>
      <rPr>
        <sz val="12"/>
        <rFont val="Times New Roman"/>
        <family val="1"/>
      </rPr>
      <t xml:space="preserve"> nhập 04 ĐVHC gồm: Xã Bắc Thủy, xã Nhân Lý, xã Mai Sao, xã Lâm Sơn thành 01 ĐVHC cấp cơ sở</t>
    </r>
  </si>
  <si>
    <t>Xã Mai Sao</t>
  </si>
  <si>
    <t>Xã Nhân Lý</t>
  </si>
  <si>
    <t>Xã Lâm Sơn</t>
  </si>
  <si>
    <t>Xã Vân An</t>
  </si>
  <si>
    <r>
      <rPr>
        <b/>
        <i/>
        <sz val="12"/>
        <rFont val="Times New Roman"/>
        <family val="1"/>
      </rPr>
      <t>Phương án:</t>
    </r>
    <r>
      <rPr>
        <sz val="12"/>
        <rFont val="Times New Roman"/>
        <family val="1"/>
      </rPr>
      <t xml:space="preserve"> nhập 04 ĐVHC gồm: xã Vân An, xã Chiến Thắng, xã Liên Sơn, xã Vân Thủy thành 01 ĐVHC cấp cơ sở</t>
    </r>
  </si>
  <si>
    <t>Xã Liên Sơn</t>
  </si>
  <si>
    <t>Xã Vân Thủy</t>
  </si>
  <si>
    <t>Xã Quan Sơn</t>
  </si>
  <si>
    <r>
      <rPr>
        <b/>
        <i/>
        <sz val="12"/>
        <rFont val="Times New Roman"/>
        <family val="1"/>
      </rPr>
      <t>Phương án:</t>
    </r>
    <r>
      <rPr>
        <sz val="12"/>
        <rFont val="Times New Roman"/>
        <family val="1"/>
      </rPr>
      <t xml:space="preserve"> nhập 02 ĐVHC gồm: xã Quan Sơn, xã Hữu Kiên thành 01 ĐVHC cấp cơ sở</t>
    </r>
  </si>
  <si>
    <t>Xã Hữu Kiên</t>
  </si>
  <si>
    <t>Xã Thượng Cường</t>
  </si>
  <si>
    <r>
      <rPr>
        <b/>
        <i/>
        <sz val="12"/>
        <rFont val="Times New Roman"/>
        <family val="1"/>
      </rPr>
      <t>Phương án:</t>
    </r>
    <r>
      <rPr>
        <sz val="12"/>
        <rFont val="Times New Roman"/>
        <family val="1"/>
      </rPr>
      <t xml:space="preserve"> nhập 04 ĐVHC gồm: xã Thượng Cường, xã Bằng Hữu, xã Bằng Mạc, xã Gia Lộc thành 01 ĐVHC cấp cơ sở</t>
    </r>
  </si>
  <si>
    <t>Xã Bằng Hữu</t>
  </si>
  <si>
    <t>Xã Bằng Mạc</t>
  </si>
  <si>
    <t>Xã Gia Lộc</t>
  </si>
  <si>
    <t>Xã Hoà Bình</t>
  </si>
  <si>
    <r>
      <rPr>
        <b/>
        <i/>
        <sz val="12"/>
        <rFont val="Times New Roman"/>
        <family val="1"/>
      </rPr>
      <t>Phương án:</t>
    </r>
    <r>
      <rPr>
        <sz val="12"/>
        <rFont val="Times New Roman"/>
        <family val="1"/>
      </rPr>
      <t xml:space="preserve"> nhập 03 ĐVHC gồm: xã Vạn Linh, xã Y Tịch, xã Hòa Bình thành 01 ĐVHC cấp cơ sở</t>
    </r>
  </si>
  <si>
    <t>Xã Vạn Linh</t>
  </si>
  <si>
    <t>Xã Y Tịch</t>
  </si>
  <si>
    <t>X</t>
  </si>
  <si>
    <t>Huyện Cao Lộc</t>
  </si>
  <si>
    <t>Thị trấn Đồng Đăng</t>
  </si>
  <si>
    <t>Xã Phú Xá</t>
  </si>
  <si>
    <t xml:space="preserve">Xã Thụy Hùng </t>
  </si>
  <si>
    <t>Xã Bảo Lâm</t>
  </si>
  <si>
    <t>Xã Thạch Đạn</t>
  </si>
  <si>
    <t>Xã Thanh Lòa</t>
  </si>
  <si>
    <t>Xã Lộc Yên</t>
  </si>
  <si>
    <t>Xã Hòa Cư</t>
  </si>
  <si>
    <t>Xã Hải Yến</t>
  </si>
  <si>
    <t xml:space="preserve">Xã Cao Lâu </t>
  </si>
  <si>
    <t>Xã Công Sơn</t>
  </si>
  <si>
    <t>Xã Xuất Lễ</t>
  </si>
  <si>
    <t>XI</t>
  </si>
  <si>
    <t>Phường Tam Thanh</t>
  </si>
  <si>
    <t>Xã Hoàng Đồng</t>
  </si>
  <si>
    <t>Phường Chi Lăng</t>
  </si>
  <si>
    <t>Xã Quảng Lạc</t>
  </si>
  <si>
    <t>Phường Hoàng Văn Thụ</t>
  </si>
  <si>
    <t>Thị Trấn Cao Lộc, H. Cao Lộc</t>
  </si>
  <si>
    <t>Xã Hợp Thành, H. Cao Lộc</t>
  </si>
  <si>
    <t>Xã Tân Liên, H. Cao Lộc</t>
  </si>
  <si>
    <t>Xã Gia Cát, H. Cao Lộc</t>
  </si>
  <si>
    <t xml:space="preserve">Phường Vĩnh Trại </t>
  </si>
  <si>
    <r>
      <rPr>
        <b/>
        <i/>
        <sz val="12"/>
        <rFont val="Times New Roman"/>
        <family val="1"/>
      </rPr>
      <t xml:space="preserve">Phương án: </t>
    </r>
    <r>
      <rPr>
        <sz val="12"/>
        <rFont val="Times New Roman"/>
        <family val="1"/>
      </rPr>
      <t>nhập 04 ĐVHC gồm: phường Đông Kinh, phường Vĩnh Trại, xã Mai Pha thuộc thành phố Lạng Sơn và xã Yên Trạch thuộc huyện Cao Lộc thành 01 ĐVHC cấp cơ sở</t>
    </r>
  </si>
  <si>
    <t>Phường Đông Kinh</t>
  </si>
  <si>
    <t>Xã Mai Pha</t>
  </si>
  <si>
    <t>Xã Yên Trạch, H. Cao Lộc</t>
  </si>
  <si>
    <t>Thường trú</t>
  </si>
  <si>
    <t>Tạm trú</t>
  </si>
  <si>
    <r>
      <rPr>
        <b/>
        <i/>
        <sz val="12"/>
        <rFont val="Times New Roman"/>
        <family val="1"/>
      </rPr>
      <t>Phương án:</t>
    </r>
    <r>
      <rPr>
        <sz val="12"/>
        <rFont val="Times New Roman"/>
        <family val="1"/>
      </rPr>
      <t xml:space="preserve"> nhập 05 ĐVHC gồm: thị trấn Đồng Đăng, xã Hồng Phong, xã Phú Xá, xã Thụy Hùng, xã Bảo Lâm thành 01 ĐVHC cấp cơ sở</t>
    </r>
  </si>
  <si>
    <r>
      <rPr>
        <b/>
        <i/>
        <sz val="12"/>
        <rFont val="Times New Roman"/>
        <family val="1"/>
      </rPr>
      <t>Phương án:</t>
    </r>
    <r>
      <rPr>
        <sz val="12"/>
        <rFont val="Times New Roman"/>
        <family val="1"/>
      </rPr>
      <t xml:space="preserve"> nhập 03 ĐVHC gồm: thị trấn Hữu Lũng, xã Đồng Tân, xã Hồ Sơn, xã thành 01 ĐVHC cấp cơ sở </t>
    </r>
  </si>
  <si>
    <r>
      <rPr>
        <b/>
        <i/>
        <sz val="12"/>
        <rFont val="Times New Roman"/>
        <family val="1"/>
      </rPr>
      <t xml:space="preserve">Phương án: </t>
    </r>
    <r>
      <rPr>
        <sz val="12"/>
        <rFont val="Times New Roman"/>
        <family val="1"/>
      </rPr>
      <t>nhập 03 ĐVHC gồm: xã Thanh Sơn, xã Đồng Tiến, xã Thiện Tân thành 01 ĐVHC cấp cơ sở</t>
    </r>
  </si>
  <si>
    <r>
      <rPr>
        <b/>
        <i/>
        <sz val="12"/>
        <rFont val="Times New Roman"/>
        <family val="1"/>
      </rPr>
      <t>Phương án:</t>
    </r>
    <r>
      <rPr>
        <sz val="12"/>
        <rFont val="Times New Roman"/>
        <family val="1"/>
      </rPr>
      <t xml:space="preserve"> nhập 03 ĐVHC gồm: xã Hòa Bình, xã Yên Bình, xã Quyết Thắng thành 01 ĐVHC cấp cơ sở</t>
    </r>
  </si>
  <si>
    <r>
      <rPr>
        <b/>
        <i/>
        <sz val="12"/>
        <rFont val="Times New Roman"/>
        <family val="1"/>
      </rPr>
      <t>Phương án:</t>
    </r>
    <r>
      <rPr>
        <sz val="12"/>
        <rFont val="Times New Roman"/>
        <family val="1"/>
      </rPr>
      <t xml:space="preserve"> nhập 03 ĐVHC gồm: xã Thanh Lòa, xã Lộc Yên, xã Thạch Đạn thành 01 ĐVHC cấp cơ sở</t>
    </r>
  </si>
  <si>
    <r>
      <rPr>
        <b/>
        <i/>
        <sz val="12"/>
        <rFont val="Times New Roman"/>
        <family val="1"/>
      </rPr>
      <t>Phương án:</t>
    </r>
    <r>
      <rPr>
        <sz val="12"/>
        <rFont val="Times New Roman"/>
        <family val="1"/>
      </rPr>
      <t xml:space="preserve"> nhập 03 ĐVHC gồm: xã Hải Yến, xã Hòa Cư, xã Công Sơn thành 01 ĐVHC cấp cơ sở</t>
    </r>
  </si>
  <si>
    <r>
      <rPr>
        <b/>
        <i/>
        <sz val="12"/>
        <rFont val="Times New Roman"/>
        <family val="1"/>
      </rPr>
      <t xml:space="preserve">Phương án: </t>
    </r>
    <r>
      <rPr>
        <sz val="12"/>
        <rFont val="Times New Roman"/>
        <family val="1"/>
      </rPr>
      <t>nhập 03 ĐVHC gồm: xã Xuất Lễ, xã Cao Lâu, xã Mẫu Sơn thành 01 ĐVHC cấp cơ sở</t>
    </r>
  </si>
  <si>
    <r>
      <rPr>
        <b/>
        <i/>
        <sz val="12"/>
        <rFont val="Times New Roman"/>
        <family val="1"/>
      </rPr>
      <t>Phương án:</t>
    </r>
    <r>
      <rPr>
        <sz val="12"/>
        <rFont val="Times New Roman"/>
        <family val="1"/>
      </rPr>
      <t>nhập 03 ĐVHC gồm: xã Mẫu Sơn, xã Yên Khoái, xã Tú Mịch thành 01 ĐVHC cấp cơ sở</t>
    </r>
  </si>
  <si>
    <r>
      <rPr>
        <b/>
        <i/>
        <sz val="12"/>
        <rFont val="Times New Roman"/>
        <family val="1"/>
      </rPr>
      <t xml:space="preserve">Phương án: </t>
    </r>
    <r>
      <rPr>
        <sz val="12"/>
        <rFont val="Times New Roman"/>
        <family val="1"/>
      </rPr>
      <t>nhập 04 ĐVHC gồm: xã Đồng Thắng, xã Cường Lợi, xã Châu Sơn, xã Bắc Lãng và và một phần diện tích khoảng 25,27 Km2 và dân số khoảng 600 người của xã Kiên Mộc (thuộc các thôn Hin Đăm, Khe Luồng) thành 01 ĐVHC cấp cơ sở</t>
    </r>
  </si>
  <si>
    <r>
      <rPr>
        <b/>
        <i/>
        <sz val="12"/>
        <rFont val="Times New Roman"/>
        <family val="1"/>
      </rPr>
      <t>Phương án:</t>
    </r>
    <r>
      <rPr>
        <sz val="12"/>
        <rFont val="Times New Roman"/>
        <family val="1"/>
      </rPr>
      <t xml:space="preserve"> nhập 02 ĐVHC gồm: phường Tam Thanh, xã Hoàng Đồng thành 01 ĐVHC cấp cơ sở</t>
    </r>
  </si>
  <si>
    <t>Thành phố Lạng Sơn</t>
  </si>
  <si>
    <r>
      <rPr>
        <b/>
        <i/>
        <sz val="12"/>
        <rFont val="Times New Roman"/>
        <family val="1"/>
      </rPr>
      <t>Phương án:</t>
    </r>
    <r>
      <rPr>
        <sz val="12"/>
        <rFont val="Times New Roman"/>
        <family val="1"/>
      </rPr>
      <t xml:space="preserve"> nhập 02 ĐVHC gồm: phường Chi Lăng, xã Quảng Lạc thành 01 ĐVHC cấp cơ sở</t>
    </r>
  </si>
  <si>
    <r>
      <rPr>
        <b/>
        <i/>
        <sz val="12"/>
        <rFont val="Times New Roman"/>
        <family val="1"/>
      </rPr>
      <t>Phương án:</t>
    </r>
    <r>
      <rPr>
        <sz val="12"/>
        <rFont val="Times New Roman"/>
        <family val="1"/>
      </rPr>
      <t xml:space="preserve"> nhập 05 ĐVHC gồm: nhập phường Hoàng Văn Thụ thuộc thành phố Lạng Sơn và các đơn vị: thị trấn Cao Lộc, xã Hợp Thành, xã Gia Cát, xã Tân Liên thuộc huyện Cao Lộc thành 01 ĐVHC cấp cơ sở</t>
    </r>
  </si>
  <si>
    <r>
      <rPr>
        <b/>
        <i/>
        <sz val="12"/>
        <rFont val="Times New Roman"/>
        <family val="1"/>
      </rPr>
      <t>Phương án:</t>
    </r>
    <r>
      <rPr>
        <sz val="12"/>
        <rFont val="Times New Roman"/>
        <family val="1"/>
      </rPr>
      <t xml:space="preserve"> nhập 02 ĐVHC gồm: thị trấn Đình Lập, xã Đình Lập và một phần diện tích khoảng 35 Km2 và dân số khoảng 721 người của xã Bính Xá (thuộc các thôn Ngàn Chả, Tiên Phi, Quyết Tiến) thành 01 ĐVHC cấp cơ sở</t>
    </r>
  </si>
  <si>
    <r>
      <rPr>
        <b/>
        <i/>
        <sz val="12"/>
        <rFont val="Times New Roman"/>
        <family val="1"/>
      </rPr>
      <t>Phương án:</t>
    </r>
    <r>
      <rPr>
        <sz val="12"/>
        <rFont val="Times New Roman"/>
        <family val="1"/>
      </rPr>
      <t xml:space="preserve"> nhập 03 ĐVHC gồm: xã Nhật Tiến, xã Minh Tiến, xã Vân Nham thành 01 ĐVHC cấp cơ sở</t>
    </r>
  </si>
  <si>
    <r>
      <rPr>
        <b/>
        <i/>
        <sz val="12"/>
        <rFont val="Times New Roman"/>
        <family val="1"/>
      </rPr>
      <t>Phương án:</t>
    </r>
    <r>
      <rPr>
        <sz val="12"/>
        <rFont val="Times New Roman"/>
        <family val="1"/>
      </rPr>
      <t xml:space="preserve"> nhập 03 ĐVHC gồm: xã Đề Thám, xã Hùng Sơn, xã Hùng Việt thành 01 ĐVHC cấp cơ sở</t>
    </r>
  </si>
  <si>
    <r>
      <t xml:space="preserve">Phụ lục
PHƯƠNG ÁN SẮP XẾP ĐƠN VỊ HÀNH CHÍNH CẤP XÃ CỦA TỈNH LẠNG SƠN
</t>
    </r>
    <r>
      <rPr>
        <i/>
        <sz val="14"/>
        <rFont val="Times New Roman"/>
        <family val="1"/>
      </rPr>
      <t>(kèm theo Kết luận số 2378-KL/TU, ngày 15/4/2025 của Tỉnh uỷ)</t>
    </r>
    <r>
      <rPr>
        <b/>
        <sz val="14"/>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</si>
</sst>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3"/>
      <name val="Times New Roman"/>
      <family val="1"/>
    </font>
    <font>
      <sz val="13"/>
      <name val="Times New Roman"/>
      <family val="1"/>
    </font>
    <font>
      <sz val="12"/>
      <name val="Times New Roman"/>
      <family val="1"/>
    </font>
    <font>
      <b/>
      <sz val="12"/>
      <name val="Times New Roman"/>
      <family val="1"/>
    </font>
    <font>
      <b/>
      <i/>
      <sz val="10"/>
      <name val="Times New Roman"/>
      <family val="1"/>
    </font>
    <font>
      <i/>
      <sz val="10"/>
      <name val="Times New Roman"/>
      <family val="1"/>
    </font>
    <font>
      <i/>
      <sz val="11"/>
      <name val="Times New Roman"/>
      <family val="1"/>
    </font>
    <font>
      <i/>
      <sz val="12"/>
      <name val="Times New Roman"/>
      <family val="1"/>
    </font>
    <font>
      <b/>
      <i/>
      <sz val="12"/>
      <name val="Times New Roman"/>
      <family val="1"/>
    </font>
    <font>
      <b/>
      <sz val="14"/>
      <name val="Times New Roman"/>
      <family val="1"/>
    </font>
    <font>
      <i/>
      <sz val="14"/>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2" fillId="2" borderId="0" xfId="0" applyFont="1" applyFill="1"/>
    <xf numFmtId="0" fontId="3" fillId="2" borderId="0" xfId="0" applyFont="1" applyFill="1" applyAlignment="1">
      <alignment horizontal="center"/>
    </xf>
    <xf numFmtId="0" fontId="3" fillId="2" borderId="0" xfId="0" applyFont="1" applyFill="1"/>
    <xf numFmtId="2" fontId="3" fillId="2" borderId="0" xfId="0" applyNumberFormat="1" applyFont="1" applyFill="1" applyAlignment="1">
      <alignment horizontal="center"/>
    </xf>
    <xf numFmtId="3" fontId="3" fillId="2" borderId="0" xfId="0" applyNumberFormat="1" applyFont="1" applyFill="1" applyAlignment="1">
      <alignment horizont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7" fillId="2" borderId="1" xfId="0" applyNumberFormat="1" applyFont="1" applyFill="1" applyBorder="1" applyAlignment="1">
      <alignment horizontal="center"/>
    </xf>
    <xf numFmtId="2" fontId="7" fillId="2" borderId="1" xfId="0" applyNumberFormat="1" applyFont="1" applyFill="1" applyBorder="1" applyAlignment="1">
      <alignment horizontal="center"/>
    </xf>
    <xf numFmtId="3" fontId="7" fillId="2" borderId="1" xfId="0" applyNumberFormat="1" applyFont="1" applyFill="1" applyBorder="1" applyAlignment="1">
      <alignment horizontal="center"/>
    </xf>
    <xf numFmtId="49" fontId="8" fillId="2" borderId="1" xfId="0" applyNumberFormat="1" applyFont="1" applyFill="1" applyBorder="1" applyAlignment="1">
      <alignment horizontal="center"/>
    </xf>
    <xf numFmtId="49" fontId="7" fillId="2" borderId="0" xfId="0" applyNumberFormat="1" applyFont="1" applyFill="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4" fontId="4"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quotePrefix="1" applyFont="1" applyFill="1" applyBorder="1" applyAlignment="1">
      <alignment horizontal="center" vertical="center"/>
    </xf>
    <xf numFmtId="0" fontId="4" fillId="2" borderId="1" xfId="0" quotePrefix="1" applyFont="1" applyFill="1" applyBorder="1" applyAlignment="1">
      <alignment horizontal="center" vertical="center"/>
    </xf>
    <xf numFmtId="2" fontId="3" fillId="2" borderId="1" xfId="0" applyNumberFormat="1" applyFont="1" applyFill="1" applyBorder="1" applyAlignment="1">
      <alignment vertical="center"/>
    </xf>
    <xf numFmtId="2" fontId="7" fillId="2" borderId="1" xfId="0" quotePrefix="1" applyNumberFormat="1" applyFont="1" applyFill="1" applyBorder="1" applyAlignment="1">
      <alignment horizontal="center"/>
    </xf>
    <xf numFmtId="3" fontId="3" fillId="2" borderId="2"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3" fillId="2" borderId="2" xfId="0" applyFont="1" applyFill="1" applyBorder="1" applyAlignment="1">
      <alignment vertical="center"/>
    </xf>
    <xf numFmtId="2" fontId="3" fillId="2" borderId="2" xfId="0" applyNumberFormat="1" applyFont="1" applyFill="1" applyBorder="1" applyAlignment="1">
      <alignment vertical="center"/>
    </xf>
    <xf numFmtId="3"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2" fontId="8"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2" fontId="3" fillId="2" borderId="2" xfId="0" applyNumberFormat="1" applyFont="1" applyFill="1" applyBorder="1" applyAlignment="1">
      <alignment horizontal="center" vertical="center"/>
    </xf>
    <xf numFmtId="2" fontId="3" fillId="2" borderId="3" xfId="0" applyNumberFormat="1" applyFont="1" applyFill="1" applyBorder="1" applyAlignment="1">
      <alignment horizontal="center" vertical="center"/>
    </xf>
    <xf numFmtId="2" fontId="3" fillId="2" borderId="4" xfId="0" applyNumberFormat="1" applyFont="1" applyFill="1" applyBorder="1" applyAlignment="1">
      <alignment horizontal="center" vertical="center"/>
    </xf>
    <xf numFmtId="2" fontId="8" fillId="2" borderId="2" xfId="0" applyNumberFormat="1" applyFont="1" applyFill="1" applyBorder="1" applyAlignment="1">
      <alignment horizontal="center" vertical="center"/>
    </xf>
    <xf numFmtId="2" fontId="8" fillId="2" borderId="3"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164" fontId="8" fillId="2" borderId="1"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1"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0" fillId="2" borderId="0" xfId="0" applyFont="1" applyFill="1" applyAlignment="1">
      <alignment horizont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3" fontId="1" fillId="2" borderId="2" xfId="0" applyNumberFormat="1"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3" fontId="1" fillId="2"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1"/>
  <sheetViews>
    <sheetView tabSelected="1" topLeftCell="A184" zoomScale="85" zoomScaleNormal="85" workbookViewId="0">
      <selection activeCell="A184" sqref="A184"/>
    </sheetView>
  </sheetViews>
  <sheetFormatPr defaultColWidth="9.1796875" defaultRowHeight="15.5" x14ac:dyDescent="0.35"/>
  <cols>
    <col min="1" max="1" width="5" style="2" customWidth="1"/>
    <col min="2" max="2" width="31.453125" style="3" bestFit="1" customWidth="1"/>
    <col min="3" max="3" width="12.81640625" style="4" customWidth="1"/>
    <col min="4" max="4" width="9.81640625" style="4" customWidth="1"/>
    <col min="5" max="6" width="10.7265625" style="5" hidden="1" customWidth="1"/>
    <col min="7" max="7" width="5.54296875" style="3" customWidth="1"/>
    <col min="8" max="8" width="38.26953125" style="3" customWidth="1"/>
    <col min="9" max="9" width="8.81640625" style="3" bestFit="1" customWidth="1"/>
    <col min="10" max="10" width="9.54296875" style="3" bestFit="1" customWidth="1"/>
    <col min="11" max="11" width="8" style="3" bestFit="1" customWidth="1"/>
    <col min="12" max="12" width="9.54296875" style="3" bestFit="1" customWidth="1"/>
    <col min="13" max="16384" width="9.1796875" style="3"/>
  </cols>
  <sheetData>
    <row r="1" spans="1:12" s="1" customFormat="1" ht="75.650000000000006" customHeight="1" x14ac:dyDescent="0.35">
      <c r="A1" s="66" t="s">
        <v>307</v>
      </c>
      <c r="B1" s="66"/>
      <c r="C1" s="66"/>
      <c r="D1" s="66"/>
      <c r="E1" s="66"/>
      <c r="F1" s="66"/>
      <c r="G1" s="66"/>
      <c r="H1" s="66"/>
      <c r="I1" s="66"/>
      <c r="J1" s="66"/>
      <c r="K1" s="66"/>
      <c r="L1" s="66"/>
    </row>
    <row r="2" spans="1:12" ht="9" customHeight="1" x14ac:dyDescent="0.35"/>
    <row r="3" spans="1:12" ht="24.75" customHeight="1" x14ac:dyDescent="0.35">
      <c r="A3" s="67" t="s">
        <v>0</v>
      </c>
      <c r="B3" s="67" t="s">
        <v>1</v>
      </c>
      <c r="C3" s="68" t="s">
        <v>2</v>
      </c>
      <c r="D3" s="68" t="s">
        <v>3</v>
      </c>
      <c r="E3" s="68" t="s">
        <v>289</v>
      </c>
      <c r="F3" s="70" t="s">
        <v>290</v>
      </c>
      <c r="G3" s="69" t="s">
        <v>4</v>
      </c>
      <c r="H3" s="69"/>
      <c r="I3" s="67" t="s">
        <v>5</v>
      </c>
      <c r="J3" s="67"/>
      <c r="K3" s="67"/>
      <c r="L3" s="67"/>
    </row>
    <row r="4" spans="1:12" ht="32.25" customHeight="1" x14ac:dyDescent="0.35">
      <c r="A4" s="67"/>
      <c r="B4" s="67"/>
      <c r="C4" s="68" t="s">
        <v>2</v>
      </c>
      <c r="D4" s="68"/>
      <c r="E4" s="68"/>
      <c r="F4" s="71"/>
      <c r="G4" s="67" t="s">
        <v>0</v>
      </c>
      <c r="H4" s="67" t="s">
        <v>6</v>
      </c>
      <c r="I4" s="65" t="s">
        <v>7</v>
      </c>
      <c r="J4" s="65"/>
      <c r="K4" s="65" t="s">
        <v>8</v>
      </c>
      <c r="L4" s="65"/>
    </row>
    <row r="5" spans="1:12" ht="40.5" x14ac:dyDescent="0.35">
      <c r="A5" s="67"/>
      <c r="B5" s="67"/>
      <c r="C5" s="68"/>
      <c r="D5" s="68"/>
      <c r="E5" s="68"/>
      <c r="F5" s="72"/>
      <c r="G5" s="67"/>
      <c r="H5" s="67"/>
      <c r="I5" s="6" t="s">
        <v>2</v>
      </c>
      <c r="J5" s="7" t="s">
        <v>9</v>
      </c>
      <c r="K5" s="6" t="s">
        <v>3</v>
      </c>
      <c r="L5" s="7" t="s">
        <v>10</v>
      </c>
    </row>
    <row r="6" spans="1:12" s="12" customFormat="1" x14ac:dyDescent="0.35">
      <c r="A6" s="8" t="s">
        <v>11</v>
      </c>
      <c r="B6" s="8" t="s">
        <v>12</v>
      </c>
      <c r="C6" s="9" t="s">
        <v>13</v>
      </c>
      <c r="D6" s="22" t="s">
        <v>14</v>
      </c>
      <c r="E6" s="10">
        <f>SUM(E8:E211)</f>
        <v>875538</v>
      </c>
      <c r="F6" s="10">
        <f>SUM(F8:F211)</f>
        <v>5846</v>
      </c>
      <c r="G6" s="8" t="s">
        <v>15</v>
      </c>
      <c r="H6" s="11" t="s">
        <v>16</v>
      </c>
      <c r="I6" s="8" t="s">
        <v>17</v>
      </c>
      <c r="J6" s="8" t="s">
        <v>18</v>
      </c>
      <c r="K6" s="8" t="s">
        <v>19</v>
      </c>
      <c r="L6" s="8" t="s">
        <v>20</v>
      </c>
    </row>
    <row r="7" spans="1:12" s="18" customFormat="1" ht="30" customHeight="1" x14ac:dyDescent="0.35">
      <c r="A7" s="13" t="s">
        <v>21</v>
      </c>
      <c r="B7" s="14" t="s">
        <v>22</v>
      </c>
      <c r="C7" s="15"/>
      <c r="D7" s="15"/>
      <c r="E7" s="16"/>
      <c r="F7" s="16"/>
      <c r="G7" s="13" t="s">
        <v>21</v>
      </c>
      <c r="H7" s="14" t="s">
        <v>22</v>
      </c>
      <c r="I7" s="17"/>
      <c r="J7" s="17"/>
      <c r="K7" s="17"/>
      <c r="L7" s="17"/>
    </row>
    <row r="8" spans="1:12" s="18" customFormat="1" ht="33" customHeight="1" x14ac:dyDescent="0.35">
      <c r="A8" s="19" t="s">
        <v>23</v>
      </c>
      <c r="B8" s="17" t="s">
        <v>24</v>
      </c>
      <c r="C8" s="26">
        <v>19.48</v>
      </c>
      <c r="D8" s="27">
        <f>E8+F8</f>
        <v>14351</v>
      </c>
      <c r="E8" s="27">
        <v>14351</v>
      </c>
      <c r="F8" s="27">
        <v>0</v>
      </c>
      <c r="G8" s="40">
        <v>1</v>
      </c>
      <c r="H8" s="44" t="s">
        <v>25</v>
      </c>
      <c r="I8" s="39">
        <f>C8+C9+C10</f>
        <v>100.51713000000001</v>
      </c>
      <c r="J8" s="41">
        <f>I8/100*100</f>
        <v>100.51712999999999</v>
      </c>
      <c r="K8" s="42">
        <f>D8+D9+D10</f>
        <v>20153</v>
      </c>
      <c r="L8" s="43">
        <f>K8/2500*100</f>
        <v>806.11999999999989</v>
      </c>
    </row>
    <row r="9" spans="1:12" s="18" customFormat="1" ht="33" customHeight="1" x14ac:dyDescent="0.35">
      <c r="A9" s="19">
        <v>2</v>
      </c>
      <c r="B9" s="17" t="s">
        <v>26</v>
      </c>
      <c r="C9" s="26">
        <v>51.389740000000003</v>
      </c>
      <c r="D9" s="27">
        <f t="shared" ref="D9:D72" si="0">E9+F9</f>
        <v>1793</v>
      </c>
      <c r="E9" s="27">
        <v>1762</v>
      </c>
      <c r="F9" s="27">
        <v>31</v>
      </c>
      <c r="G9" s="40"/>
      <c r="H9" s="44"/>
      <c r="I9" s="40"/>
      <c r="J9" s="41"/>
      <c r="K9" s="40"/>
      <c r="L9" s="43"/>
    </row>
    <row r="10" spans="1:12" s="18" customFormat="1" ht="33" customHeight="1" x14ac:dyDescent="0.35">
      <c r="A10" s="19">
        <v>3</v>
      </c>
      <c r="B10" s="17" t="s">
        <v>27</v>
      </c>
      <c r="C10" s="26">
        <v>29.647390000000001</v>
      </c>
      <c r="D10" s="27">
        <f t="shared" si="0"/>
        <v>4009</v>
      </c>
      <c r="E10" s="27">
        <v>3948</v>
      </c>
      <c r="F10" s="27">
        <v>61</v>
      </c>
      <c r="G10" s="40"/>
      <c r="H10" s="44"/>
      <c r="I10" s="40"/>
      <c r="J10" s="41"/>
      <c r="K10" s="40"/>
      <c r="L10" s="43"/>
    </row>
    <row r="11" spans="1:12" s="18" customFormat="1" ht="33" customHeight="1" x14ac:dyDescent="0.35">
      <c r="A11" s="19">
        <v>4</v>
      </c>
      <c r="B11" s="17" t="s">
        <v>28</v>
      </c>
      <c r="C11" s="26">
        <v>50.538440000000001</v>
      </c>
      <c r="D11" s="27">
        <f t="shared" si="0"/>
        <v>1277</v>
      </c>
      <c r="E11" s="27">
        <v>1277</v>
      </c>
      <c r="F11" s="27">
        <v>0</v>
      </c>
      <c r="G11" s="40">
        <v>2</v>
      </c>
      <c r="H11" s="44" t="s">
        <v>29</v>
      </c>
      <c r="I11" s="39">
        <f>C11+C12+C13</f>
        <v>156.28725</v>
      </c>
      <c r="J11" s="41">
        <f>I11/100*100</f>
        <v>156.28725</v>
      </c>
      <c r="K11" s="42">
        <f>D11+D12+D13</f>
        <v>3777</v>
      </c>
      <c r="L11" s="43">
        <f>K11/2500*100</f>
        <v>151.07999999999998</v>
      </c>
    </row>
    <row r="12" spans="1:12" s="18" customFormat="1" ht="33" customHeight="1" x14ac:dyDescent="0.35">
      <c r="A12" s="19">
        <v>5</v>
      </c>
      <c r="B12" s="17" t="s">
        <v>30</v>
      </c>
      <c r="C12" s="26">
        <v>75.19</v>
      </c>
      <c r="D12" s="27">
        <f t="shared" si="0"/>
        <v>1533</v>
      </c>
      <c r="E12" s="27">
        <v>1533</v>
      </c>
      <c r="F12" s="27">
        <v>0</v>
      </c>
      <c r="G12" s="40"/>
      <c r="H12" s="44"/>
      <c r="I12" s="40"/>
      <c r="J12" s="41"/>
      <c r="K12" s="40"/>
      <c r="L12" s="43"/>
    </row>
    <row r="13" spans="1:12" s="18" customFormat="1" ht="33" customHeight="1" x14ac:dyDescent="0.35">
      <c r="A13" s="19">
        <v>6</v>
      </c>
      <c r="B13" s="17" t="s">
        <v>31</v>
      </c>
      <c r="C13" s="26">
        <v>30.558810000000001</v>
      </c>
      <c r="D13" s="27">
        <f t="shared" si="0"/>
        <v>967</v>
      </c>
      <c r="E13" s="27">
        <v>967</v>
      </c>
      <c r="F13" s="27">
        <v>0</v>
      </c>
      <c r="G13" s="40"/>
      <c r="H13" s="44"/>
      <c r="I13" s="40"/>
      <c r="J13" s="41"/>
      <c r="K13" s="40"/>
      <c r="L13" s="43"/>
    </row>
    <row r="14" spans="1:12" s="18" customFormat="1" ht="33.75" customHeight="1" x14ac:dyDescent="0.35">
      <c r="A14" s="19">
        <v>7</v>
      </c>
      <c r="B14" s="17" t="s">
        <v>32</v>
      </c>
      <c r="C14" s="26">
        <v>68.705039999999997</v>
      </c>
      <c r="D14" s="27">
        <f t="shared" si="0"/>
        <v>823</v>
      </c>
      <c r="E14" s="27">
        <v>823</v>
      </c>
      <c r="F14" s="27">
        <v>0</v>
      </c>
      <c r="G14" s="40">
        <v>3</v>
      </c>
      <c r="H14" s="44" t="s">
        <v>33</v>
      </c>
      <c r="I14" s="39">
        <f>C14+C15+C16</f>
        <v>213.38936999999999</v>
      </c>
      <c r="J14" s="41">
        <f>I14/100*100</f>
        <v>213.38936999999999</v>
      </c>
      <c r="K14" s="42">
        <f>D14+D15+D16</f>
        <v>6506</v>
      </c>
      <c r="L14" s="43">
        <f>K14/2500*100</f>
        <v>260.24</v>
      </c>
    </row>
    <row r="15" spans="1:12" s="18" customFormat="1" ht="33.75" customHeight="1" x14ac:dyDescent="0.35">
      <c r="A15" s="19">
        <v>8</v>
      </c>
      <c r="B15" s="17" t="s">
        <v>34</v>
      </c>
      <c r="C15" s="26">
        <v>73.323520000000002</v>
      </c>
      <c r="D15" s="27">
        <f t="shared" si="0"/>
        <v>2842</v>
      </c>
      <c r="E15" s="27">
        <v>2838</v>
      </c>
      <c r="F15" s="27">
        <v>4</v>
      </c>
      <c r="G15" s="40"/>
      <c r="H15" s="44"/>
      <c r="I15" s="40"/>
      <c r="J15" s="41"/>
      <c r="K15" s="40"/>
      <c r="L15" s="43"/>
    </row>
    <row r="16" spans="1:12" s="18" customFormat="1" ht="33.75" customHeight="1" x14ac:dyDescent="0.35">
      <c r="A16" s="19">
        <v>9</v>
      </c>
      <c r="B16" s="17" t="s">
        <v>35</v>
      </c>
      <c r="C16" s="26">
        <v>71.360810000000001</v>
      </c>
      <c r="D16" s="27">
        <f t="shared" si="0"/>
        <v>2841</v>
      </c>
      <c r="E16" s="27">
        <v>2841</v>
      </c>
      <c r="F16" s="27">
        <v>0</v>
      </c>
      <c r="G16" s="40"/>
      <c r="H16" s="44"/>
      <c r="I16" s="40"/>
      <c r="J16" s="41"/>
      <c r="K16" s="40"/>
      <c r="L16" s="43"/>
    </row>
    <row r="17" spans="1:12" s="18" customFormat="1" ht="30" customHeight="1" x14ac:dyDescent="0.35">
      <c r="A17" s="19">
        <v>10</v>
      </c>
      <c r="B17" s="17" t="s">
        <v>36</v>
      </c>
      <c r="C17" s="26">
        <v>50.989220000000003</v>
      </c>
      <c r="D17" s="27">
        <f t="shared" si="0"/>
        <v>5413</v>
      </c>
      <c r="E17" s="27">
        <v>5386</v>
      </c>
      <c r="F17" s="27">
        <v>27</v>
      </c>
      <c r="G17" s="40">
        <v>4</v>
      </c>
      <c r="H17" s="44" t="s">
        <v>306</v>
      </c>
      <c r="I17" s="39">
        <f>C17+C18+C19</f>
        <v>118.40770999999999</v>
      </c>
      <c r="J17" s="41">
        <f>I17/100*100</f>
        <v>118.40770999999999</v>
      </c>
      <c r="K17" s="42">
        <f>D17+D18+D19</f>
        <v>11529</v>
      </c>
      <c r="L17" s="43">
        <f>K17/2500*100</f>
        <v>461.16</v>
      </c>
    </row>
    <row r="18" spans="1:12" s="18" customFormat="1" ht="30" customHeight="1" x14ac:dyDescent="0.35">
      <c r="A18" s="19">
        <v>11</v>
      </c>
      <c r="B18" s="17" t="s">
        <v>37</v>
      </c>
      <c r="C18" s="26">
        <v>36.230499999999999</v>
      </c>
      <c r="D18" s="27">
        <f t="shared" si="0"/>
        <v>4180</v>
      </c>
      <c r="E18" s="27">
        <v>4180</v>
      </c>
      <c r="F18" s="27">
        <v>0</v>
      </c>
      <c r="G18" s="40"/>
      <c r="H18" s="44"/>
      <c r="I18" s="40"/>
      <c r="J18" s="41"/>
      <c r="K18" s="40"/>
      <c r="L18" s="43"/>
    </row>
    <row r="19" spans="1:12" s="18" customFormat="1" ht="30" customHeight="1" x14ac:dyDescent="0.35">
      <c r="A19" s="19">
        <v>12</v>
      </c>
      <c r="B19" s="17" t="s">
        <v>38</v>
      </c>
      <c r="C19" s="26">
        <v>31.187989999999999</v>
      </c>
      <c r="D19" s="27">
        <f t="shared" si="0"/>
        <v>1936</v>
      </c>
      <c r="E19" s="27">
        <v>1931</v>
      </c>
      <c r="F19" s="27">
        <v>5</v>
      </c>
      <c r="G19" s="40"/>
      <c r="H19" s="44"/>
      <c r="I19" s="40"/>
      <c r="J19" s="41"/>
      <c r="K19" s="40"/>
      <c r="L19" s="43"/>
    </row>
    <row r="20" spans="1:12" s="18" customFormat="1" ht="30" customHeight="1" x14ac:dyDescent="0.35">
      <c r="A20" s="19">
        <v>13</v>
      </c>
      <c r="B20" s="17" t="s">
        <v>39</v>
      </c>
      <c r="C20" s="26">
        <v>67.083680000000001</v>
      </c>
      <c r="D20" s="27">
        <f t="shared" si="0"/>
        <v>6755</v>
      </c>
      <c r="E20" s="27">
        <v>6755</v>
      </c>
      <c r="F20" s="27">
        <v>0</v>
      </c>
      <c r="G20" s="40">
        <v>5</v>
      </c>
      <c r="H20" s="44" t="s">
        <v>40</v>
      </c>
      <c r="I20" s="39">
        <f>C20+C21+C22</f>
        <v>168.14604</v>
      </c>
      <c r="J20" s="41">
        <f>I20/100*100</f>
        <v>168.14604</v>
      </c>
      <c r="K20" s="42">
        <f>D20+D21+D22</f>
        <v>13962</v>
      </c>
      <c r="L20" s="43">
        <f t="shared" ref="L20" si="1">K20/2500*100</f>
        <v>558.48</v>
      </c>
    </row>
    <row r="21" spans="1:12" s="18" customFormat="1" ht="30" customHeight="1" x14ac:dyDescent="0.35">
      <c r="A21" s="19">
        <v>14</v>
      </c>
      <c r="B21" s="17" t="s">
        <v>41</v>
      </c>
      <c r="C21" s="26">
        <v>46.143360000000001</v>
      </c>
      <c r="D21" s="27">
        <f t="shared" si="0"/>
        <v>5835</v>
      </c>
      <c r="E21" s="27">
        <v>5833</v>
      </c>
      <c r="F21" s="27">
        <v>2</v>
      </c>
      <c r="G21" s="40"/>
      <c r="H21" s="44"/>
      <c r="I21" s="40"/>
      <c r="J21" s="41"/>
      <c r="K21" s="40"/>
      <c r="L21" s="43"/>
    </row>
    <row r="22" spans="1:12" s="18" customFormat="1" ht="30" customHeight="1" x14ac:dyDescent="0.35">
      <c r="A22" s="19">
        <v>15</v>
      </c>
      <c r="B22" s="17" t="s">
        <v>42</v>
      </c>
      <c r="C22" s="26">
        <v>54.918999999999997</v>
      </c>
      <c r="D22" s="27">
        <f t="shared" si="0"/>
        <v>1372</v>
      </c>
      <c r="E22" s="27">
        <v>1372</v>
      </c>
      <c r="F22" s="27">
        <v>0</v>
      </c>
      <c r="G22" s="40"/>
      <c r="H22" s="44"/>
      <c r="I22" s="40"/>
      <c r="J22" s="41"/>
      <c r="K22" s="40"/>
      <c r="L22" s="43"/>
    </row>
    <row r="23" spans="1:12" s="18" customFormat="1" ht="28" customHeight="1" x14ac:dyDescent="0.35">
      <c r="A23" s="19">
        <v>16</v>
      </c>
      <c r="B23" s="17" t="s">
        <v>43</v>
      </c>
      <c r="C23" s="26">
        <v>31.936299999999999</v>
      </c>
      <c r="D23" s="27">
        <f t="shared" si="0"/>
        <v>2856</v>
      </c>
      <c r="E23" s="27">
        <v>2853</v>
      </c>
      <c r="F23" s="27">
        <v>3</v>
      </c>
      <c r="G23" s="33">
        <v>6</v>
      </c>
      <c r="H23" s="36" t="s">
        <v>44</v>
      </c>
      <c r="I23" s="39">
        <f>C23+C24+C25</f>
        <v>142.00078999999999</v>
      </c>
      <c r="J23" s="41">
        <f>I23/100*100</f>
        <v>142.00078999999999</v>
      </c>
      <c r="K23" s="42">
        <f>D23+D24+D25</f>
        <v>5684</v>
      </c>
      <c r="L23" s="43">
        <f t="shared" ref="L23" si="2">K23/2500*100</f>
        <v>227.36</v>
      </c>
    </row>
    <row r="24" spans="1:12" s="18" customFormat="1" ht="28" customHeight="1" x14ac:dyDescent="0.35">
      <c r="A24" s="19">
        <v>17</v>
      </c>
      <c r="B24" s="17" t="s">
        <v>45</v>
      </c>
      <c r="C24" s="26">
        <v>53.290819999999997</v>
      </c>
      <c r="D24" s="27">
        <f t="shared" si="0"/>
        <v>1243</v>
      </c>
      <c r="E24" s="27">
        <v>1243</v>
      </c>
      <c r="F24" s="27">
        <v>0</v>
      </c>
      <c r="G24" s="34"/>
      <c r="H24" s="37"/>
      <c r="I24" s="40"/>
      <c r="J24" s="41"/>
      <c r="K24" s="40"/>
      <c r="L24" s="43"/>
    </row>
    <row r="25" spans="1:12" s="18" customFormat="1" ht="28" customHeight="1" x14ac:dyDescent="0.35">
      <c r="A25" s="19">
        <v>18</v>
      </c>
      <c r="B25" s="17" t="s">
        <v>46</v>
      </c>
      <c r="C25" s="26">
        <v>56.773670000000003</v>
      </c>
      <c r="D25" s="27">
        <f t="shared" si="0"/>
        <v>1585</v>
      </c>
      <c r="E25" s="27">
        <v>1574</v>
      </c>
      <c r="F25" s="27">
        <v>11</v>
      </c>
      <c r="G25" s="35"/>
      <c r="H25" s="38"/>
      <c r="I25" s="40"/>
      <c r="J25" s="41"/>
      <c r="K25" s="40"/>
      <c r="L25" s="43"/>
    </row>
    <row r="26" spans="1:12" s="18" customFormat="1" ht="28" customHeight="1" x14ac:dyDescent="0.35">
      <c r="A26" s="19">
        <v>19</v>
      </c>
      <c r="B26" s="17" t="s">
        <v>47</v>
      </c>
      <c r="C26" s="26">
        <v>48.17662</v>
      </c>
      <c r="D26" s="27">
        <f t="shared" si="0"/>
        <v>3443</v>
      </c>
      <c r="E26" s="27">
        <v>3443</v>
      </c>
      <c r="F26" s="27">
        <v>0</v>
      </c>
      <c r="G26" s="33">
        <v>7</v>
      </c>
      <c r="H26" s="36" t="s">
        <v>48</v>
      </c>
      <c r="I26" s="39">
        <f>C26+C27</f>
        <v>117.96595000000001</v>
      </c>
      <c r="J26" s="41">
        <f>I26/100*100</f>
        <v>117.96595000000001</v>
      </c>
      <c r="K26" s="42">
        <f>D26+D27</f>
        <v>5906</v>
      </c>
      <c r="L26" s="43">
        <f>K26/2500*100</f>
        <v>236.24</v>
      </c>
    </row>
    <row r="27" spans="1:12" s="18" customFormat="1" ht="28" customHeight="1" x14ac:dyDescent="0.35">
      <c r="A27" s="19">
        <v>20</v>
      </c>
      <c r="B27" s="17" t="s">
        <v>49</v>
      </c>
      <c r="C27" s="26">
        <v>69.789330000000007</v>
      </c>
      <c r="D27" s="27">
        <f t="shared" si="0"/>
        <v>2463</v>
      </c>
      <c r="E27" s="27">
        <v>2463</v>
      </c>
      <c r="F27" s="27">
        <v>0</v>
      </c>
      <c r="G27" s="35"/>
      <c r="H27" s="38"/>
      <c r="I27" s="40"/>
      <c r="J27" s="41"/>
      <c r="K27" s="40"/>
      <c r="L27" s="43"/>
    </row>
    <row r="28" spans="1:12" s="18" customFormat="1" ht="28" customHeight="1" x14ac:dyDescent="0.35">
      <c r="A28" s="20" t="s">
        <v>50</v>
      </c>
      <c r="B28" s="14" t="s">
        <v>51</v>
      </c>
      <c r="C28" s="15"/>
      <c r="D28" s="27"/>
      <c r="E28" s="16"/>
      <c r="F28" s="16"/>
      <c r="G28" s="20" t="s">
        <v>50</v>
      </c>
      <c r="H28" s="14" t="s">
        <v>51</v>
      </c>
      <c r="I28" s="17"/>
      <c r="J28" s="21"/>
      <c r="K28" s="17"/>
      <c r="L28" s="17"/>
    </row>
    <row r="29" spans="1:12" s="18" customFormat="1" ht="28" customHeight="1" x14ac:dyDescent="0.35">
      <c r="A29" s="19">
        <v>1</v>
      </c>
      <c r="B29" s="17" t="s">
        <v>52</v>
      </c>
      <c r="C29" s="26">
        <v>37.42</v>
      </c>
      <c r="D29" s="27">
        <f t="shared" si="0"/>
        <v>10172</v>
      </c>
      <c r="E29" s="27">
        <v>10010</v>
      </c>
      <c r="F29" s="27">
        <v>162</v>
      </c>
      <c r="G29" s="40">
        <v>8</v>
      </c>
      <c r="H29" s="44" t="s">
        <v>53</v>
      </c>
      <c r="I29" s="39">
        <f>C29+C30+C31</f>
        <v>104.98</v>
      </c>
      <c r="J29" s="41">
        <f>I29/100*100</f>
        <v>104.98</v>
      </c>
      <c r="K29" s="42">
        <f>D29+D30+D31</f>
        <v>15008</v>
      </c>
      <c r="L29" s="43">
        <f>K29/2500*100</f>
        <v>600.31999999999994</v>
      </c>
    </row>
    <row r="30" spans="1:12" s="18" customFormat="1" ht="30" customHeight="1" x14ac:dyDescent="0.35">
      <c r="A30" s="19">
        <v>2</v>
      </c>
      <c r="B30" s="17" t="s">
        <v>54</v>
      </c>
      <c r="C30" s="26">
        <v>33.01</v>
      </c>
      <c r="D30" s="27">
        <f t="shared" si="0"/>
        <v>2854</v>
      </c>
      <c r="E30" s="27">
        <v>2834</v>
      </c>
      <c r="F30" s="27">
        <v>20</v>
      </c>
      <c r="G30" s="40"/>
      <c r="H30" s="44"/>
      <c r="I30" s="40"/>
      <c r="J30" s="41"/>
      <c r="K30" s="40"/>
      <c r="L30" s="43"/>
    </row>
    <row r="31" spans="1:12" s="18" customFormat="1" ht="30" customHeight="1" x14ac:dyDescent="0.35">
      <c r="A31" s="19">
        <v>3</v>
      </c>
      <c r="B31" s="17" t="s">
        <v>55</v>
      </c>
      <c r="C31" s="26">
        <v>34.549999999999997</v>
      </c>
      <c r="D31" s="27">
        <f t="shared" si="0"/>
        <v>1982</v>
      </c>
      <c r="E31" s="27">
        <v>1979</v>
      </c>
      <c r="F31" s="27">
        <v>3</v>
      </c>
      <c r="G31" s="40"/>
      <c r="H31" s="44"/>
      <c r="I31" s="40"/>
      <c r="J31" s="41"/>
      <c r="K31" s="40"/>
      <c r="L31" s="43"/>
    </row>
    <row r="32" spans="1:12" s="18" customFormat="1" ht="30" customHeight="1" x14ac:dyDescent="0.35">
      <c r="A32" s="19">
        <v>4</v>
      </c>
      <c r="B32" s="17" t="s">
        <v>56</v>
      </c>
      <c r="C32" s="26">
        <v>39.880000000000003</v>
      </c>
      <c r="D32" s="27">
        <f t="shared" si="0"/>
        <v>4977</v>
      </c>
      <c r="E32" s="27">
        <v>4975</v>
      </c>
      <c r="F32" s="27">
        <v>2</v>
      </c>
      <c r="G32" s="40">
        <v>9</v>
      </c>
      <c r="H32" s="44" t="s">
        <v>57</v>
      </c>
      <c r="I32" s="39">
        <f>C32+C33+C34</f>
        <v>112.06</v>
      </c>
      <c r="J32" s="41">
        <f>I32/100*100</f>
        <v>112.06</v>
      </c>
      <c r="K32" s="42">
        <f>D32+D33+D34</f>
        <v>9497</v>
      </c>
      <c r="L32" s="43">
        <f>K32/2500*100</f>
        <v>379.88</v>
      </c>
    </row>
    <row r="33" spans="1:12" s="18" customFormat="1" ht="30" customHeight="1" x14ac:dyDescent="0.35">
      <c r="A33" s="19">
        <v>5</v>
      </c>
      <c r="B33" s="17" t="s">
        <v>58</v>
      </c>
      <c r="C33" s="26">
        <v>38.090000000000003</v>
      </c>
      <c r="D33" s="27">
        <f t="shared" si="0"/>
        <v>2980</v>
      </c>
      <c r="E33" s="27">
        <v>2977</v>
      </c>
      <c r="F33" s="27">
        <v>3</v>
      </c>
      <c r="G33" s="40"/>
      <c r="H33" s="44"/>
      <c r="I33" s="40"/>
      <c r="J33" s="41"/>
      <c r="K33" s="40"/>
      <c r="L33" s="43"/>
    </row>
    <row r="34" spans="1:12" s="18" customFormat="1" ht="30" customHeight="1" x14ac:dyDescent="0.35">
      <c r="A34" s="19">
        <v>6</v>
      </c>
      <c r="B34" s="17" t="s">
        <v>59</v>
      </c>
      <c r="C34" s="26">
        <v>34.090000000000003</v>
      </c>
      <c r="D34" s="27">
        <f t="shared" si="0"/>
        <v>1540</v>
      </c>
      <c r="E34" s="27">
        <v>1540</v>
      </c>
      <c r="F34" s="27">
        <v>0</v>
      </c>
      <c r="G34" s="40"/>
      <c r="H34" s="44"/>
      <c r="I34" s="40"/>
      <c r="J34" s="41"/>
      <c r="K34" s="40"/>
      <c r="L34" s="43"/>
    </row>
    <row r="35" spans="1:12" s="18" customFormat="1" ht="30" customHeight="1" x14ac:dyDescent="0.35">
      <c r="A35" s="19">
        <v>7</v>
      </c>
      <c r="B35" s="17" t="s">
        <v>60</v>
      </c>
      <c r="C35" s="26">
        <v>63.14</v>
      </c>
      <c r="D35" s="27">
        <f t="shared" si="0"/>
        <v>2957</v>
      </c>
      <c r="E35" s="27">
        <v>2956</v>
      </c>
      <c r="F35" s="27">
        <v>1</v>
      </c>
      <c r="G35" s="40">
        <v>10</v>
      </c>
      <c r="H35" s="44" t="s">
        <v>61</v>
      </c>
      <c r="I35" s="39">
        <f>C35+C36</f>
        <v>132.98000000000002</v>
      </c>
      <c r="J35" s="41">
        <f>I35/100*100</f>
        <v>132.98000000000002</v>
      </c>
      <c r="K35" s="42">
        <f>D35+D36</f>
        <v>6885</v>
      </c>
      <c r="L35" s="41">
        <f>K35/2500*100</f>
        <v>275.39999999999998</v>
      </c>
    </row>
    <row r="36" spans="1:12" s="18" customFormat="1" ht="30" customHeight="1" x14ac:dyDescent="0.35">
      <c r="A36" s="19">
        <v>8</v>
      </c>
      <c r="B36" s="17" t="s">
        <v>62</v>
      </c>
      <c r="C36" s="26">
        <v>69.84</v>
      </c>
      <c r="D36" s="27">
        <f t="shared" si="0"/>
        <v>3928</v>
      </c>
      <c r="E36" s="27">
        <v>3923</v>
      </c>
      <c r="F36" s="27">
        <v>5</v>
      </c>
      <c r="G36" s="40"/>
      <c r="H36" s="44"/>
      <c r="I36" s="40"/>
      <c r="J36" s="41"/>
      <c r="K36" s="40"/>
      <c r="L36" s="41"/>
    </row>
    <row r="37" spans="1:12" s="18" customFormat="1" ht="30" customHeight="1" x14ac:dyDescent="0.35">
      <c r="A37" s="19">
        <v>9</v>
      </c>
      <c r="B37" s="17" t="s">
        <v>63</v>
      </c>
      <c r="C37" s="26">
        <v>38.67</v>
      </c>
      <c r="D37" s="27">
        <f t="shared" si="0"/>
        <v>2273</v>
      </c>
      <c r="E37" s="27">
        <v>2273</v>
      </c>
      <c r="F37" s="27">
        <v>0</v>
      </c>
      <c r="G37" s="40">
        <v>11</v>
      </c>
      <c r="H37" s="44" t="s">
        <v>64</v>
      </c>
      <c r="I37" s="39">
        <f>C37+C38</f>
        <v>151.78</v>
      </c>
      <c r="J37" s="41">
        <f>I37/100*100</f>
        <v>151.78</v>
      </c>
      <c r="K37" s="42">
        <f>D37+D38</f>
        <v>6131</v>
      </c>
      <c r="L37" s="41">
        <f t="shared" ref="L37" si="3">K37/2500*100</f>
        <v>245.23999999999998</v>
      </c>
    </row>
    <row r="38" spans="1:12" s="18" customFormat="1" ht="30" customHeight="1" x14ac:dyDescent="0.35">
      <c r="A38" s="19">
        <v>10</v>
      </c>
      <c r="B38" s="17" t="s">
        <v>65</v>
      </c>
      <c r="C38" s="26">
        <v>113.11</v>
      </c>
      <c r="D38" s="27">
        <f t="shared" si="0"/>
        <v>3858</v>
      </c>
      <c r="E38" s="27">
        <v>3854</v>
      </c>
      <c r="F38" s="27">
        <v>4</v>
      </c>
      <c r="G38" s="40"/>
      <c r="H38" s="44"/>
      <c r="I38" s="40"/>
      <c r="J38" s="41"/>
      <c r="K38" s="40"/>
      <c r="L38" s="41"/>
    </row>
    <row r="39" spans="1:12" s="18" customFormat="1" ht="33.75" customHeight="1" x14ac:dyDescent="0.35">
      <c r="A39" s="19">
        <v>11</v>
      </c>
      <c r="B39" s="17" t="s">
        <v>66</v>
      </c>
      <c r="C39" s="26">
        <v>50.37</v>
      </c>
      <c r="D39" s="27">
        <f t="shared" si="0"/>
        <v>999</v>
      </c>
      <c r="E39" s="27">
        <v>995</v>
      </c>
      <c r="F39" s="27">
        <v>4</v>
      </c>
      <c r="G39" s="40">
        <v>12</v>
      </c>
      <c r="H39" s="44" t="s">
        <v>67</v>
      </c>
      <c r="I39" s="39">
        <f>C39+C40</f>
        <v>130.28</v>
      </c>
      <c r="J39" s="41">
        <f>I39/100*100</f>
        <v>130.28</v>
      </c>
      <c r="K39" s="42">
        <f>D39+D40</f>
        <v>3001</v>
      </c>
      <c r="L39" s="41">
        <f>K39/2500*100</f>
        <v>120.03999999999999</v>
      </c>
    </row>
    <row r="40" spans="1:12" s="18" customFormat="1" ht="33.75" customHeight="1" x14ac:dyDescent="0.35">
      <c r="A40" s="19">
        <v>12</v>
      </c>
      <c r="B40" s="17" t="s">
        <v>68</v>
      </c>
      <c r="C40" s="26">
        <v>79.91</v>
      </c>
      <c r="D40" s="27">
        <f t="shared" si="0"/>
        <v>2002</v>
      </c>
      <c r="E40" s="27">
        <v>2002</v>
      </c>
      <c r="F40" s="27">
        <v>0</v>
      </c>
      <c r="G40" s="40"/>
      <c r="H40" s="44"/>
      <c r="I40" s="40"/>
      <c r="J40" s="41"/>
      <c r="K40" s="40"/>
      <c r="L40" s="41"/>
    </row>
    <row r="41" spans="1:12" s="18" customFormat="1" ht="33.75" customHeight="1" x14ac:dyDescent="0.35">
      <c r="A41" s="19">
        <v>13</v>
      </c>
      <c r="B41" s="17" t="s">
        <v>69</v>
      </c>
      <c r="C41" s="26">
        <v>85.17</v>
      </c>
      <c r="D41" s="27">
        <f t="shared" si="0"/>
        <v>3525</v>
      </c>
      <c r="E41" s="27">
        <v>3525</v>
      </c>
      <c r="F41" s="27">
        <v>0</v>
      </c>
      <c r="G41" s="40">
        <v>13</v>
      </c>
      <c r="H41" s="44" t="s">
        <v>70</v>
      </c>
      <c r="I41" s="39">
        <f>C41+C42</f>
        <v>160.31</v>
      </c>
      <c r="J41" s="41">
        <f>I41/100*100</f>
        <v>160.31</v>
      </c>
      <c r="K41" s="42">
        <f>D41+D42</f>
        <v>6771</v>
      </c>
      <c r="L41" s="41">
        <f t="shared" ref="L41:L43" si="4">K41/2500*100</f>
        <v>270.84000000000003</v>
      </c>
    </row>
    <row r="42" spans="1:12" s="18" customFormat="1" ht="33.75" customHeight="1" x14ac:dyDescent="0.35">
      <c r="A42" s="19">
        <v>14</v>
      </c>
      <c r="B42" s="17" t="s">
        <v>71</v>
      </c>
      <c r="C42" s="26">
        <v>75.14</v>
      </c>
      <c r="D42" s="27">
        <f t="shared" si="0"/>
        <v>3246</v>
      </c>
      <c r="E42" s="27">
        <v>3243</v>
      </c>
      <c r="F42" s="27">
        <v>3</v>
      </c>
      <c r="G42" s="40"/>
      <c r="H42" s="44"/>
      <c r="I42" s="40"/>
      <c r="J42" s="41"/>
      <c r="K42" s="40"/>
      <c r="L42" s="41"/>
    </row>
    <row r="43" spans="1:12" s="18" customFormat="1" ht="33.75" customHeight="1" x14ac:dyDescent="0.35">
      <c r="A43" s="19">
        <v>15</v>
      </c>
      <c r="B43" s="17" t="s">
        <v>72</v>
      </c>
      <c r="C43" s="26">
        <v>80.95</v>
      </c>
      <c r="D43" s="27">
        <f t="shared" si="0"/>
        <v>3782</v>
      </c>
      <c r="E43" s="27">
        <v>3725</v>
      </c>
      <c r="F43" s="27">
        <v>57</v>
      </c>
      <c r="G43" s="40">
        <v>14</v>
      </c>
      <c r="H43" s="44" t="s">
        <v>73</v>
      </c>
      <c r="I43" s="39">
        <f>C43+C44</f>
        <v>134.5</v>
      </c>
      <c r="J43" s="41">
        <f>I43/100*100</f>
        <v>134.5</v>
      </c>
      <c r="K43" s="42">
        <f>D43+D44</f>
        <v>7305</v>
      </c>
      <c r="L43" s="41">
        <f t="shared" si="4"/>
        <v>292.2</v>
      </c>
    </row>
    <row r="44" spans="1:12" s="18" customFormat="1" ht="33.75" customHeight="1" x14ac:dyDescent="0.35">
      <c r="A44" s="19">
        <v>16</v>
      </c>
      <c r="B44" s="17" t="s">
        <v>74</v>
      </c>
      <c r="C44" s="26">
        <v>53.55</v>
      </c>
      <c r="D44" s="27">
        <f t="shared" si="0"/>
        <v>3523</v>
      </c>
      <c r="E44" s="27">
        <v>3523</v>
      </c>
      <c r="F44" s="27">
        <v>0</v>
      </c>
      <c r="G44" s="40"/>
      <c r="H44" s="44"/>
      <c r="I44" s="40"/>
      <c r="J44" s="41"/>
      <c r="K44" s="40"/>
      <c r="L44" s="41"/>
    </row>
    <row r="45" spans="1:12" s="18" customFormat="1" ht="30" customHeight="1" x14ac:dyDescent="0.35">
      <c r="A45" s="19">
        <v>17</v>
      </c>
      <c r="B45" s="17" t="s">
        <v>75</v>
      </c>
      <c r="C45" s="26">
        <v>54.92</v>
      </c>
      <c r="D45" s="27">
        <f t="shared" si="0"/>
        <v>2850</v>
      </c>
      <c r="E45" s="27">
        <v>2844</v>
      </c>
      <c r="F45" s="27">
        <v>6</v>
      </c>
      <c r="G45" s="40">
        <v>15</v>
      </c>
      <c r="H45" s="44" t="s">
        <v>76</v>
      </c>
      <c r="I45" s="39">
        <f>C45+C46+C47</f>
        <v>167.26</v>
      </c>
      <c r="J45" s="41">
        <f>I45/100*100</f>
        <v>167.26</v>
      </c>
      <c r="K45" s="42">
        <f>D45+D46+D47</f>
        <v>5774</v>
      </c>
      <c r="L45" s="41">
        <f>K45/2500*100</f>
        <v>230.96</v>
      </c>
    </row>
    <row r="46" spans="1:12" s="18" customFormat="1" ht="30" customHeight="1" x14ac:dyDescent="0.35">
      <c r="A46" s="19">
        <v>18</v>
      </c>
      <c r="B46" s="17" t="s">
        <v>77</v>
      </c>
      <c r="C46" s="26">
        <v>61.01</v>
      </c>
      <c r="D46" s="27">
        <f t="shared" si="0"/>
        <v>1320</v>
      </c>
      <c r="E46" s="27">
        <v>1320</v>
      </c>
      <c r="F46" s="27">
        <v>0</v>
      </c>
      <c r="G46" s="40"/>
      <c r="H46" s="44"/>
      <c r="I46" s="40"/>
      <c r="J46" s="41"/>
      <c r="K46" s="40"/>
      <c r="L46" s="41"/>
    </row>
    <row r="47" spans="1:12" s="18" customFormat="1" ht="30" customHeight="1" x14ac:dyDescent="0.35">
      <c r="A47" s="19">
        <v>19</v>
      </c>
      <c r="B47" s="17" t="s">
        <v>78</v>
      </c>
      <c r="C47" s="26">
        <v>51.33</v>
      </c>
      <c r="D47" s="27">
        <f t="shared" si="0"/>
        <v>1604</v>
      </c>
      <c r="E47" s="27">
        <v>1598</v>
      </c>
      <c r="F47" s="27">
        <v>6</v>
      </c>
      <c r="G47" s="40"/>
      <c r="H47" s="44"/>
      <c r="I47" s="40"/>
      <c r="J47" s="41"/>
      <c r="K47" s="40"/>
      <c r="L47" s="41"/>
    </row>
    <row r="48" spans="1:12" s="18" customFormat="1" ht="30" customHeight="1" x14ac:dyDescent="0.35">
      <c r="A48" s="13" t="s">
        <v>79</v>
      </c>
      <c r="B48" s="14" t="s">
        <v>80</v>
      </c>
      <c r="C48" s="15"/>
      <c r="D48" s="27"/>
      <c r="E48" s="16"/>
      <c r="F48" s="16"/>
      <c r="G48" s="13" t="s">
        <v>79</v>
      </c>
      <c r="H48" s="14" t="s">
        <v>80</v>
      </c>
      <c r="I48" s="17"/>
      <c r="J48" s="21"/>
      <c r="K48" s="17"/>
      <c r="L48" s="17"/>
    </row>
    <row r="49" spans="1:12" s="18" customFormat="1" ht="30" customHeight="1" x14ac:dyDescent="0.35">
      <c r="A49" s="19">
        <v>1</v>
      </c>
      <c r="B49" s="17" t="s">
        <v>81</v>
      </c>
      <c r="C49" s="26">
        <v>14.91</v>
      </c>
      <c r="D49" s="27">
        <f t="shared" si="0"/>
        <v>7428</v>
      </c>
      <c r="E49" s="27">
        <v>7305</v>
      </c>
      <c r="F49" s="27">
        <v>123</v>
      </c>
      <c r="G49" s="40">
        <v>16</v>
      </c>
      <c r="H49" s="44" t="s">
        <v>82</v>
      </c>
      <c r="I49" s="39">
        <f>C49+C50+C51</f>
        <v>80.460000000000008</v>
      </c>
      <c r="J49" s="41">
        <f>I49/100*100</f>
        <v>80.460000000000008</v>
      </c>
      <c r="K49" s="42">
        <f>D49+D50+D51</f>
        <v>16907</v>
      </c>
      <c r="L49" s="41">
        <f>K49/2500*100</f>
        <v>676.28000000000009</v>
      </c>
    </row>
    <row r="50" spans="1:12" s="18" customFormat="1" ht="30" customHeight="1" x14ac:dyDescent="0.35">
      <c r="A50" s="19">
        <v>2</v>
      </c>
      <c r="B50" s="17" t="s">
        <v>83</v>
      </c>
      <c r="C50" s="26">
        <v>33.03</v>
      </c>
      <c r="D50" s="27">
        <f t="shared" si="0"/>
        <v>4825</v>
      </c>
      <c r="E50" s="27">
        <v>4810</v>
      </c>
      <c r="F50" s="27">
        <v>15</v>
      </c>
      <c r="G50" s="40"/>
      <c r="H50" s="44"/>
      <c r="I50" s="40"/>
      <c r="J50" s="41"/>
      <c r="K50" s="40"/>
      <c r="L50" s="41"/>
    </row>
    <row r="51" spans="1:12" s="18" customFormat="1" ht="30" customHeight="1" x14ac:dyDescent="0.35">
      <c r="A51" s="19">
        <v>3</v>
      </c>
      <c r="B51" s="17" t="s">
        <v>84</v>
      </c>
      <c r="C51" s="26">
        <v>32.520000000000003</v>
      </c>
      <c r="D51" s="27">
        <f t="shared" si="0"/>
        <v>4654</v>
      </c>
      <c r="E51" s="27">
        <v>4643</v>
      </c>
      <c r="F51" s="27">
        <v>11</v>
      </c>
      <c r="G51" s="40"/>
      <c r="H51" s="44"/>
      <c r="I51" s="40"/>
      <c r="J51" s="41"/>
      <c r="K51" s="40"/>
      <c r="L51" s="41"/>
    </row>
    <row r="52" spans="1:12" s="18" customFormat="1" ht="30" customHeight="1" x14ac:dyDescent="0.35">
      <c r="A52" s="19">
        <v>4</v>
      </c>
      <c r="B52" s="17" t="s">
        <v>85</v>
      </c>
      <c r="C52" s="26">
        <v>16.66</v>
      </c>
      <c r="D52" s="27">
        <f t="shared" si="0"/>
        <v>2511</v>
      </c>
      <c r="E52" s="27">
        <v>2508</v>
      </c>
      <c r="F52" s="27">
        <v>3</v>
      </c>
      <c r="G52" s="40">
        <v>17</v>
      </c>
      <c r="H52" s="44" t="s">
        <v>86</v>
      </c>
      <c r="I52" s="39">
        <f>C52+C53+C54+C55</f>
        <v>112.27000000000001</v>
      </c>
      <c r="J52" s="41">
        <f>I52/100*100</f>
        <v>112.27000000000001</v>
      </c>
      <c r="K52" s="42">
        <f>SUM(D52:D55)</f>
        <v>13562</v>
      </c>
      <c r="L52" s="41">
        <f>K52/2500*100</f>
        <v>542.48</v>
      </c>
    </row>
    <row r="53" spans="1:12" s="18" customFormat="1" ht="34.5" customHeight="1" x14ac:dyDescent="0.35">
      <c r="A53" s="19">
        <v>5</v>
      </c>
      <c r="B53" s="17" t="s">
        <v>87</v>
      </c>
      <c r="C53" s="26">
        <v>30.42</v>
      </c>
      <c r="D53" s="27">
        <f t="shared" si="0"/>
        <v>2570</v>
      </c>
      <c r="E53" s="27">
        <v>2569</v>
      </c>
      <c r="F53" s="27">
        <v>1</v>
      </c>
      <c r="G53" s="40"/>
      <c r="H53" s="44"/>
      <c r="I53" s="40"/>
      <c r="J53" s="41"/>
      <c r="K53" s="40"/>
      <c r="L53" s="41"/>
    </row>
    <row r="54" spans="1:12" s="18" customFormat="1" ht="34.5" customHeight="1" x14ac:dyDescent="0.35">
      <c r="A54" s="19">
        <v>6</v>
      </c>
      <c r="B54" s="17" t="s">
        <v>88</v>
      </c>
      <c r="C54" s="26">
        <v>41.6</v>
      </c>
      <c r="D54" s="27">
        <f t="shared" si="0"/>
        <v>5695</v>
      </c>
      <c r="E54" s="27">
        <v>5693</v>
      </c>
      <c r="F54" s="27">
        <v>2</v>
      </c>
      <c r="G54" s="40"/>
      <c r="H54" s="44"/>
      <c r="I54" s="40"/>
      <c r="J54" s="41"/>
      <c r="K54" s="40"/>
      <c r="L54" s="41"/>
    </row>
    <row r="55" spans="1:12" s="18" customFormat="1" ht="34.5" customHeight="1" x14ac:dyDescent="0.35">
      <c r="A55" s="19">
        <v>7</v>
      </c>
      <c r="B55" s="17" t="s">
        <v>89</v>
      </c>
      <c r="C55" s="26">
        <v>23.59</v>
      </c>
      <c r="D55" s="27">
        <f t="shared" si="0"/>
        <v>2786</v>
      </c>
      <c r="E55" s="27">
        <v>2784</v>
      </c>
      <c r="F55" s="27">
        <v>2</v>
      </c>
      <c r="G55" s="40"/>
      <c r="H55" s="44"/>
      <c r="I55" s="40"/>
      <c r="J55" s="41"/>
      <c r="K55" s="40"/>
      <c r="L55" s="41"/>
    </row>
    <row r="56" spans="1:12" s="18" customFormat="1" ht="34.5" customHeight="1" x14ac:dyDescent="0.35">
      <c r="A56" s="19">
        <v>8</v>
      </c>
      <c r="B56" s="17" t="s">
        <v>90</v>
      </c>
      <c r="C56" s="26">
        <v>44.54</v>
      </c>
      <c r="D56" s="27">
        <f t="shared" si="0"/>
        <v>4938</v>
      </c>
      <c r="E56" s="27">
        <v>4928</v>
      </c>
      <c r="F56" s="27">
        <v>10</v>
      </c>
      <c r="G56" s="44">
        <v>18</v>
      </c>
      <c r="H56" s="44" t="s">
        <v>91</v>
      </c>
      <c r="I56" s="39">
        <f>C56+C57</f>
        <v>133.24</v>
      </c>
      <c r="J56" s="41">
        <f>I56/100*100</f>
        <v>133.24</v>
      </c>
      <c r="K56" s="42">
        <f>D56+D57</f>
        <v>12122</v>
      </c>
      <c r="L56" s="41">
        <f t="shared" ref="L56" si="5">K56/2500*100</f>
        <v>484.88</v>
      </c>
    </row>
    <row r="57" spans="1:12" s="18" customFormat="1" ht="34.5" customHeight="1" x14ac:dyDescent="0.35">
      <c r="A57" s="19">
        <v>9</v>
      </c>
      <c r="B57" s="17" t="s">
        <v>92</v>
      </c>
      <c r="C57" s="26">
        <v>88.7</v>
      </c>
      <c r="D57" s="27">
        <f t="shared" si="0"/>
        <v>7184</v>
      </c>
      <c r="E57" s="27">
        <v>7180</v>
      </c>
      <c r="F57" s="27">
        <v>4</v>
      </c>
      <c r="G57" s="44"/>
      <c r="H57" s="44"/>
      <c r="I57" s="40"/>
      <c r="J57" s="41"/>
      <c r="K57" s="40"/>
      <c r="L57" s="41"/>
    </row>
    <row r="58" spans="1:12" s="18" customFormat="1" ht="30" customHeight="1" x14ac:dyDescent="0.35">
      <c r="A58" s="19">
        <v>10</v>
      </c>
      <c r="B58" s="17" t="s">
        <v>93</v>
      </c>
      <c r="C58" s="26">
        <v>42.4</v>
      </c>
      <c r="D58" s="27">
        <f t="shared" si="0"/>
        <v>4673</v>
      </c>
      <c r="E58" s="27">
        <v>4668</v>
      </c>
      <c r="F58" s="27">
        <v>5</v>
      </c>
      <c r="G58" s="40">
        <v>19</v>
      </c>
      <c r="H58" s="44" t="s">
        <v>94</v>
      </c>
      <c r="I58" s="39">
        <f>C58+C59+C60</f>
        <v>143.72</v>
      </c>
      <c r="J58" s="41">
        <f>I58/100*100</f>
        <v>143.72</v>
      </c>
      <c r="K58" s="42">
        <f>D58+D59+D60</f>
        <v>11400</v>
      </c>
      <c r="L58" s="41">
        <f>K58/2500*100</f>
        <v>455.99999999999994</v>
      </c>
    </row>
    <row r="59" spans="1:12" s="18" customFormat="1" ht="30" customHeight="1" x14ac:dyDescent="0.35">
      <c r="A59" s="19">
        <v>11</v>
      </c>
      <c r="B59" s="17" t="s">
        <v>95</v>
      </c>
      <c r="C59" s="26">
        <v>69.069999999999993</v>
      </c>
      <c r="D59" s="27">
        <f t="shared" si="0"/>
        <v>4404</v>
      </c>
      <c r="E59" s="27">
        <v>4404</v>
      </c>
      <c r="F59" s="27">
        <v>0</v>
      </c>
      <c r="G59" s="40"/>
      <c r="H59" s="44"/>
      <c r="I59" s="40"/>
      <c r="J59" s="41"/>
      <c r="K59" s="40"/>
      <c r="L59" s="41"/>
    </row>
    <row r="60" spans="1:12" s="18" customFormat="1" ht="30" customHeight="1" x14ac:dyDescent="0.35">
      <c r="A60" s="19">
        <v>12</v>
      </c>
      <c r="B60" s="17" t="s">
        <v>96</v>
      </c>
      <c r="C60" s="26">
        <v>32.25</v>
      </c>
      <c r="D60" s="27">
        <f t="shared" si="0"/>
        <v>2323</v>
      </c>
      <c r="E60" s="27">
        <v>2323</v>
      </c>
      <c r="F60" s="27">
        <v>0</v>
      </c>
      <c r="G60" s="40"/>
      <c r="H60" s="44"/>
      <c r="I60" s="40"/>
      <c r="J60" s="41"/>
      <c r="K60" s="40"/>
      <c r="L60" s="41"/>
    </row>
    <row r="61" spans="1:12" s="18" customFormat="1" ht="30" customHeight="1" x14ac:dyDescent="0.35">
      <c r="A61" s="19">
        <v>13</v>
      </c>
      <c r="B61" s="17" t="s">
        <v>97</v>
      </c>
      <c r="C61" s="26">
        <v>69.8</v>
      </c>
      <c r="D61" s="27">
        <f t="shared" si="0"/>
        <v>5100</v>
      </c>
      <c r="E61" s="27">
        <v>5093</v>
      </c>
      <c r="F61" s="27">
        <v>7</v>
      </c>
      <c r="G61" s="40">
        <v>20</v>
      </c>
      <c r="H61" s="44" t="s">
        <v>98</v>
      </c>
      <c r="I61" s="39">
        <f>C61+C62+C63</f>
        <v>137.60999999999999</v>
      </c>
      <c r="J61" s="41">
        <f>I61/100*100</f>
        <v>137.60999999999999</v>
      </c>
      <c r="K61" s="42">
        <f>D61+D62+D63</f>
        <v>11485</v>
      </c>
      <c r="L61" s="41">
        <f>K61/2500*100</f>
        <v>459.40000000000003</v>
      </c>
    </row>
    <row r="62" spans="1:12" s="18" customFormat="1" ht="30" customHeight="1" x14ac:dyDescent="0.35">
      <c r="A62" s="19">
        <v>14</v>
      </c>
      <c r="B62" s="17" t="s">
        <v>99</v>
      </c>
      <c r="C62" s="26">
        <v>40.47</v>
      </c>
      <c r="D62" s="27">
        <f t="shared" si="0"/>
        <v>1766</v>
      </c>
      <c r="E62" s="27">
        <v>1765</v>
      </c>
      <c r="F62" s="27">
        <v>1</v>
      </c>
      <c r="G62" s="40"/>
      <c r="H62" s="44"/>
      <c r="I62" s="40"/>
      <c r="J62" s="41"/>
      <c r="K62" s="40"/>
      <c r="L62" s="41"/>
    </row>
    <row r="63" spans="1:12" s="18" customFormat="1" ht="30" customHeight="1" x14ac:dyDescent="0.35">
      <c r="A63" s="19">
        <v>15</v>
      </c>
      <c r="B63" s="17" t="s">
        <v>100</v>
      </c>
      <c r="C63" s="26">
        <v>27.34</v>
      </c>
      <c r="D63" s="27">
        <f t="shared" si="0"/>
        <v>4619</v>
      </c>
      <c r="E63" s="27">
        <v>4618</v>
      </c>
      <c r="F63" s="27">
        <v>1</v>
      </c>
      <c r="G63" s="40"/>
      <c r="H63" s="44"/>
      <c r="I63" s="40"/>
      <c r="J63" s="41"/>
      <c r="K63" s="40"/>
      <c r="L63" s="41"/>
    </row>
    <row r="64" spans="1:12" s="18" customFormat="1" ht="33" customHeight="1" x14ac:dyDescent="0.35">
      <c r="A64" s="19">
        <v>16</v>
      </c>
      <c r="B64" s="17" t="s">
        <v>101</v>
      </c>
      <c r="C64" s="26">
        <v>34.96</v>
      </c>
      <c r="D64" s="27">
        <f t="shared" si="0"/>
        <v>3650</v>
      </c>
      <c r="E64" s="27">
        <v>3644</v>
      </c>
      <c r="F64" s="27">
        <v>6</v>
      </c>
      <c r="G64" s="40">
        <v>21</v>
      </c>
      <c r="H64" s="44" t="s">
        <v>102</v>
      </c>
      <c r="I64" s="39">
        <f>C64+C65+C66</f>
        <v>92.1</v>
      </c>
      <c r="J64" s="41">
        <f>I64/100*100</f>
        <v>92.1</v>
      </c>
      <c r="K64" s="42">
        <f>D64+D65+D66</f>
        <v>12944</v>
      </c>
      <c r="L64" s="43">
        <f>K64/2500*100</f>
        <v>517.76</v>
      </c>
    </row>
    <row r="65" spans="1:12" s="18" customFormat="1" ht="33" customHeight="1" x14ac:dyDescent="0.35">
      <c r="A65" s="19">
        <v>17</v>
      </c>
      <c r="B65" s="17" t="s">
        <v>103</v>
      </c>
      <c r="C65" s="26">
        <v>18.07</v>
      </c>
      <c r="D65" s="27">
        <f t="shared" si="0"/>
        <v>3195</v>
      </c>
      <c r="E65" s="27">
        <v>3192</v>
      </c>
      <c r="F65" s="27">
        <v>3</v>
      </c>
      <c r="G65" s="40"/>
      <c r="H65" s="44"/>
      <c r="I65" s="40"/>
      <c r="J65" s="41"/>
      <c r="K65" s="40"/>
      <c r="L65" s="43"/>
    </row>
    <row r="66" spans="1:12" s="18" customFormat="1" ht="33" customHeight="1" x14ac:dyDescent="0.35">
      <c r="A66" s="19">
        <v>18</v>
      </c>
      <c r="B66" s="17" t="s">
        <v>104</v>
      </c>
      <c r="C66" s="26">
        <v>39.07</v>
      </c>
      <c r="D66" s="27">
        <f t="shared" si="0"/>
        <v>6099</v>
      </c>
      <c r="E66" s="27">
        <v>6085</v>
      </c>
      <c r="F66" s="27">
        <v>14</v>
      </c>
      <c r="G66" s="40"/>
      <c r="H66" s="44"/>
      <c r="I66" s="40"/>
      <c r="J66" s="41"/>
      <c r="K66" s="40"/>
      <c r="L66" s="43"/>
    </row>
    <row r="67" spans="1:12" s="18" customFormat="1" ht="30" customHeight="1" x14ac:dyDescent="0.35">
      <c r="A67" s="13" t="s">
        <v>105</v>
      </c>
      <c r="B67" s="14" t="s">
        <v>106</v>
      </c>
      <c r="C67" s="15"/>
      <c r="D67" s="27"/>
      <c r="E67" s="16"/>
      <c r="F67" s="16"/>
      <c r="G67" s="13" t="s">
        <v>105</v>
      </c>
      <c r="H67" s="14" t="s">
        <v>106</v>
      </c>
      <c r="I67" s="17"/>
      <c r="J67" s="21"/>
      <c r="K67" s="17"/>
      <c r="L67" s="17"/>
    </row>
    <row r="68" spans="1:12" s="18" customFormat="1" ht="34.5" customHeight="1" x14ac:dyDescent="0.35">
      <c r="A68" s="19">
        <v>1</v>
      </c>
      <c r="B68" s="17" t="s">
        <v>107</v>
      </c>
      <c r="C68" s="26">
        <v>16.84</v>
      </c>
      <c r="D68" s="27">
        <f t="shared" si="0"/>
        <v>5577</v>
      </c>
      <c r="E68" s="27">
        <v>5530</v>
      </c>
      <c r="F68" s="27">
        <v>47</v>
      </c>
      <c r="G68" s="40">
        <v>22</v>
      </c>
      <c r="H68" s="44" t="s">
        <v>108</v>
      </c>
      <c r="I68" s="39">
        <f>C68+C69+C70</f>
        <v>87.57</v>
      </c>
      <c r="J68" s="41">
        <f>I68/100*100</f>
        <v>87.57</v>
      </c>
      <c r="K68" s="42">
        <f>D68+D69+D70</f>
        <v>9955</v>
      </c>
      <c r="L68" s="41">
        <f>K68/2500*100</f>
        <v>398.20000000000005</v>
      </c>
    </row>
    <row r="69" spans="1:12" s="18" customFormat="1" ht="34.5" customHeight="1" x14ac:dyDescent="0.35">
      <c r="A69" s="19">
        <v>2</v>
      </c>
      <c r="B69" s="17" t="s">
        <v>78</v>
      </c>
      <c r="C69" s="26">
        <v>22.81</v>
      </c>
      <c r="D69" s="27">
        <f t="shared" si="0"/>
        <v>1316</v>
      </c>
      <c r="E69" s="27">
        <v>1314</v>
      </c>
      <c r="F69" s="27">
        <v>2</v>
      </c>
      <c r="G69" s="40"/>
      <c r="H69" s="44"/>
      <c r="I69" s="40"/>
      <c r="J69" s="41"/>
      <c r="K69" s="40"/>
      <c r="L69" s="41"/>
    </row>
    <row r="70" spans="1:12" s="18" customFormat="1" ht="34.5" customHeight="1" x14ac:dyDescent="0.35">
      <c r="A70" s="19">
        <v>3</v>
      </c>
      <c r="B70" s="17" t="s">
        <v>109</v>
      </c>
      <c r="C70" s="26">
        <v>47.92</v>
      </c>
      <c r="D70" s="27">
        <f t="shared" si="0"/>
        <v>3062</v>
      </c>
      <c r="E70" s="27">
        <v>3062</v>
      </c>
      <c r="F70" s="27">
        <v>0</v>
      </c>
      <c r="G70" s="40"/>
      <c r="H70" s="44"/>
      <c r="I70" s="40"/>
      <c r="J70" s="41"/>
      <c r="K70" s="40"/>
      <c r="L70" s="41"/>
    </row>
    <row r="71" spans="1:12" s="18" customFormat="1" ht="30" customHeight="1" x14ac:dyDescent="0.35">
      <c r="A71" s="19">
        <v>4</v>
      </c>
      <c r="B71" s="17" t="s">
        <v>110</v>
      </c>
      <c r="C71" s="26">
        <v>36.72</v>
      </c>
      <c r="D71" s="27">
        <f t="shared" si="0"/>
        <v>3597</v>
      </c>
      <c r="E71" s="27">
        <v>3596</v>
      </c>
      <c r="F71" s="27">
        <v>1</v>
      </c>
      <c r="G71" s="40">
        <v>23</v>
      </c>
      <c r="H71" s="44" t="s">
        <v>111</v>
      </c>
      <c r="I71" s="39">
        <f>C71+C72+C73</f>
        <v>103.12</v>
      </c>
      <c r="J71" s="41">
        <f>I71/100*100</f>
        <v>103.12</v>
      </c>
      <c r="K71" s="42">
        <f>D71+D72+D73</f>
        <v>11340</v>
      </c>
      <c r="L71" s="41">
        <f>K71/2500*100</f>
        <v>453.59999999999997</v>
      </c>
    </row>
    <row r="72" spans="1:12" s="18" customFormat="1" ht="33.75" customHeight="1" x14ac:dyDescent="0.35">
      <c r="A72" s="19">
        <v>5</v>
      </c>
      <c r="B72" s="17" t="s">
        <v>112</v>
      </c>
      <c r="C72" s="26">
        <v>33.119999999999997</v>
      </c>
      <c r="D72" s="27">
        <f t="shared" si="0"/>
        <v>2395</v>
      </c>
      <c r="E72" s="27">
        <v>2395</v>
      </c>
      <c r="F72" s="27">
        <v>0</v>
      </c>
      <c r="G72" s="40"/>
      <c r="H72" s="44"/>
      <c r="I72" s="40"/>
      <c r="J72" s="41"/>
      <c r="K72" s="40"/>
      <c r="L72" s="41"/>
    </row>
    <row r="73" spans="1:12" s="18" customFormat="1" ht="33.75" customHeight="1" x14ac:dyDescent="0.35">
      <c r="A73" s="19">
        <v>6</v>
      </c>
      <c r="B73" s="17" t="s">
        <v>113</v>
      </c>
      <c r="C73" s="26">
        <v>33.28</v>
      </c>
      <c r="D73" s="27">
        <f t="shared" ref="D73:D136" si="6">E73+F73</f>
        <v>5348</v>
      </c>
      <c r="E73" s="27">
        <v>5340</v>
      </c>
      <c r="F73" s="27">
        <v>8</v>
      </c>
      <c r="G73" s="40"/>
      <c r="H73" s="44"/>
      <c r="I73" s="40"/>
      <c r="J73" s="41"/>
      <c r="K73" s="40"/>
      <c r="L73" s="41"/>
    </row>
    <row r="74" spans="1:12" s="18" customFormat="1" ht="33.75" customHeight="1" x14ac:dyDescent="0.35">
      <c r="A74" s="19">
        <v>7</v>
      </c>
      <c r="B74" s="17" t="s">
        <v>114</v>
      </c>
      <c r="C74" s="26">
        <v>36.479999999999997</v>
      </c>
      <c r="D74" s="27">
        <f t="shared" si="6"/>
        <v>2800</v>
      </c>
      <c r="E74" s="27">
        <v>2797</v>
      </c>
      <c r="F74" s="27">
        <v>3</v>
      </c>
      <c r="G74" s="40">
        <v>24</v>
      </c>
      <c r="H74" s="44" t="s">
        <v>115</v>
      </c>
      <c r="I74" s="39">
        <f>C74+C75+C76</f>
        <v>131.28</v>
      </c>
      <c r="J74" s="41">
        <f>I74/100*100</f>
        <v>131.28</v>
      </c>
      <c r="K74" s="42">
        <f>D74+D75+D76</f>
        <v>10071</v>
      </c>
      <c r="L74" s="41">
        <f>K74/2500*100</f>
        <v>402.84000000000003</v>
      </c>
    </row>
    <row r="75" spans="1:12" s="18" customFormat="1" ht="33.75" customHeight="1" x14ac:dyDescent="0.35">
      <c r="A75" s="19">
        <v>8</v>
      </c>
      <c r="B75" s="17" t="s">
        <v>116</v>
      </c>
      <c r="C75" s="26">
        <v>49.71</v>
      </c>
      <c r="D75" s="27">
        <f t="shared" si="6"/>
        <v>4652</v>
      </c>
      <c r="E75" s="27">
        <v>4652</v>
      </c>
      <c r="F75" s="27">
        <v>0</v>
      </c>
      <c r="G75" s="40"/>
      <c r="H75" s="44"/>
      <c r="I75" s="40"/>
      <c r="J75" s="41"/>
      <c r="K75" s="40"/>
      <c r="L75" s="41"/>
    </row>
    <row r="76" spans="1:12" s="18" customFormat="1" ht="33" customHeight="1" x14ac:dyDescent="0.35">
      <c r="A76" s="19">
        <v>9</v>
      </c>
      <c r="B76" s="17" t="s">
        <v>117</v>
      </c>
      <c r="C76" s="26">
        <v>45.09</v>
      </c>
      <c r="D76" s="27">
        <f t="shared" si="6"/>
        <v>2619</v>
      </c>
      <c r="E76" s="27">
        <v>2619</v>
      </c>
      <c r="F76" s="27">
        <v>0</v>
      </c>
      <c r="G76" s="40"/>
      <c r="H76" s="44"/>
      <c r="I76" s="40"/>
      <c r="J76" s="41"/>
      <c r="K76" s="40"/>
      <c r="L76" s="41"/>
    </row>
    <row r="77" spans="1:12" s="18" customFormat="1" ht="36" customHeight="1" x14ac:dyDescent="0.35">
      <c r="A77" s="19">
        <v>10</v>
      </c>
      <c r="B77" s="17" t="s">
        <v>118</v>
      </c>
      <c r="C77" s="26">
        <v>37.24</v>
      </c>
      <c r="D77" s="27">
        <f t="shared" si="6"/>
        <v>4398</v>
      </c>
      <c r="E77" s="27">
        <v>4388</v>
      </c>
      <c r="F77" s="27">
        <v>10</v>
      </c>
      <c r="G77" s="40">
        <v>25</v>
      </c>
      <c r="H77" s="36" t="s">
        <v>119</v>
      </c>
      <c r="I77" s="39">
        <f>C77+C78+C79</f>
        <v>117.93</v>
      </c>
      <c r="J77" s="41">
        <f>I77/100*100</f>
        <v>117.93</v>
      </c>
      <c r="K77" s="42">
        <f>D77+D78+D79</f>
        <v>16585</v>
      </c>
      <c r="L77" s="41">
        <f>K77/2500*100</f>
        <v>663.40000000000009</v>
      </c>
    </row>
    <row r="78" spans="1:12" s="18" customFormat="1" ht="36" customHeight="1" x14ac:dyDescent="0.35">
      <c r="A78" s="19">
        <v>11</v>
      </c>
      <c r="B78" s="17" t="s">
        <v>120</v>
      </c>
      <c r="C78" s="26">
        <v>27.63</v>
      </c>
      <c r="D78" s="27">
        <f t="shared" si="6"/>
        <v>5177</v>
      </c>
      <c r="E78" s="27">
        <v>5169</v>
      </c>
      <c r="F78" s="27">
        <v>8</v>
      </c>
      <c r="G78" s="40"/>
      <c r="H78" s="37"/>
      <c r="I78" s="40"/>
      <c r="J78" s="41"/>
      <c r="K78" s="40"/>
      <c r="L78" s="41"/>
    </row>
    <row r="79" spans="1:12" s="18" customFormat="1" ht="36" customHeight="1" x14ac:dyDescent="0.35">
      <c r="A79" s="19">
        <v>12</v>
      </c>
      <c r="B79" s="17" t="s">
        <v>121</v>
      </c>
      <c r="C79" s="26">
        <v>53.06</v>
      </c>
      <c r="D79" s="27">
        <f t="shared" si="6"/>
        <v>7010</v>
      </c>
      <c r="E79" s="27">
        <v>7010</v>
      </c>
      <c r="F79" s="27">
        <v>0</v>
      </c>
      <c r="G79" s="40">
        <v>28</v>
      </c>
      <c r="H79" s="38"/>
      <c r="I79" s="40"/>
      <c r="J79" s="41"/>
      <c r="K79" s="40"/>
      <c r="L79" s="41"/>
    </row>
    <row r="80" spans="1:12" s="18" customFormat="1" ht="36" customHeight="1" x14ac:dyDescent="0.35">
      <c r="A80" s="19">
        <v>13</v>
      </c>
      <c r="B80" s="17" t="s">
        <v>122</v>
      </c>
      <c r="C80" s="26">
        <v>40.75</v>
      </c>
      <c r="D80" s="27">
        <f t="shared" si="6"/>
        <v>3635</v>
      </c>
      <c r="E80" s="27">
        <v>3635</v>
      </c>
      <c r="F80" s="27">
        <v>0</v>
      </c>
      <c r="G80" s="40">
        <v>26</v>
      </c>
      <c r="H80" s="36" t="s">
        <v>123</v>
      </c>
      <c r="I80" s="39">
        <f>C80+C81+C82</f>
        <v>100.41</v>
      </c>
      <c r="J80" s="41">
        <f>I80/100*100</f>
        <v>100.41</v>
      </c>
      <c r="K80" s="42">
        <f>D80+D81+D82</f>
        <v>10589</v>
      </c>
      <c r="L80" s="41">
        <f>K80/2500*100</f>
        <v>423.56</v>
      </c>
    </row>
    <row r="81" spans="1:12" s="18" customFormat="1" ht="34.5" customHeight="1" x14ac:dyDescent="0.35">
      <c r="A81" s="19">
        <v>14</v>
      </c>
      <c r="B81" s="17" t="s">
        <v>124</v>
      </c>
      <c r="C81" s="26">
        <v>20.47</v>
      </c>
      <c r="D81" s="27">
        <f t="shared" si="6"/>
        <v>3195</v>
      </c>
      <c r="E81" s="27">
        <v>3190</v>
      </c>
      <c r="F81" s="27">
        <v>5</v>
      </c>
      <c r="G81" s="40"/>
      <c r="H81" s="37"/>
      <c r="I81" s="40"/>
      <c r="J81" s="41"/>
      <c r="K81" s="40"/>
      <c r="L81" s="41"/>
    </row>
    <row r="82" spans="1:12" s="18" customFormat="1" ht="34.5" customHeight="1" x14ac:dyDescent="0.35">
      <c r="A82" s="19">
        <v>15</v>
      </c>
      <c r="B82" s="17" t="s">
        <v>125</v>
      </c>
      <c r="C82" s="26">
        <v>39.19</v>
      </c>
      <c r="D82" s="27">
        <f t="shared" si="6"/>
        <v>3759</v>
      </c>
      <c r="E82" s="27">
        <v>3755</v>
      </c>
      <c r="F82" s="27">
        <v>4</v>
      </c>
      <c r="G82" s="40"/>
      <c r="H82" s="38"/>
      <c r="I82" s="40"/>
      <c r="J82" s="41"/>
      <c r="K82" s="40"/>
      <c r="L82" s="41"/>
    </row>
    <row r="83" spans="1:12" s="18" customFormat="1" ht="34.5" customHeight="1" x14ac:dyDescent="0.35">
      <c r="A83" s="19">
        <v>16</v>
      </c>
      <c r="B83" s="17" t="s">
        <v>126</v>
      </c>
      <c r="C83" s="26">
        <v>46.45</v>
      </c>
      <c r="D83" s="27">
        <f t="shared" si="6"/>
        <v>7261</v>
      </c>
      <c r="E83" s="27">
        <v>7261</v>
      </c>
      <c r="F83" s="27">
        <v>0</v>
      </c>
      <c r="G83" s="40">
        <v>27</v>
      </c>
      <c r="H83" s="36" t="s">
        <v>127</v>
      </c>
      <c r="I83" s="39">
        <f>C83+C84+C85</f>
        <v>93.64</v>
      </c>
      <c r="J83" s="41">
        <f>I83/100*100</f>
        <v>93.64</v>
      </c>
      <c r="K83" s="42">
        <f>D83+D84+D85</f>
        <v>13373</v>
      </c>
      <c r="L83" s="41">
        <f>K83/2500*100</f>
        <v>534.91999999999996</v>
      </c>
    </row>
    <row r="84" spans="1:12" s="18" customFormat="1" ht="30" customHeight="1" x14ac:dyDescent="0.35">
      <c r="A84" s="19">
        <v>17</v>
      </c>
      <c r="B84" s="17" t="s">
        <v>128</v>
      </c>
      <c r="C84" s="26">
        <v>23.13</v>
      </c>
      <c r="D84" s="27">
        <f t="shared" si="6"/>
        <v>2733</v>
      </c>
      <c r="E84" s="27">
        <v>2730</v>
      </c>
      <c r="F84" s="27">
        <v>3</v>
      </c>
      <c r="G84" s="40"/>
      <c r="H84" s="37"/>
      <c r="I84" s="40"/>
      <c r="J84" s="41"/>
      <c r="K84" s="40"/>
      <c r="L84" s="41"/>
    </row>
    <row r="85" spans="1:12" s="18" customFormat="1" ht="30" customHeight="1" x14ac:dyDescent="0.35">
      <c r="A85" s="19">
        <v>18</v>
      </c>
      <c r="B85" s="17" t="s">
        <v>129</v>
      </c>
      <c r="C85" s="26">
        <v>24.06</v>
      </c>
      <c r="D85" s="27">
        <f t="shared" si="6"/>
        <v>3379</v>
      </c>
      <c r="E85" s="27">
        <v>3373</v>
      </c>
      <c r="F85" s="27">
        <v>6</v>
      </c>
      <c r="G85" s="40"/>
      <c r="H85" s="38"/>
      <c r="I85" s="40"/>
      <c r="J85" s="41"/>
      <c r="K85" s="40"/>
      <c r="L85" s="41"/>
    </row>
    <row r="86" spans="1:12" s="18" customFormat="1" ht="30" customHeight="1" x14ac:dyDescent="0.35">
      <c r="A86" s="20" t="s">
        <v>130</v>
      </c>
      <c r="B86" s="14" t="s">
        <v>131</v>
      </c>
      <c r="C86" s="15"/>
      <c r="D86" s="27"/>
      <c r="E86" s="16"/>
      <c r="F86" s="16"/>
      <c r="G86" s="20" t="s">
        <v>130</v>
      </c>
      <c r="H86" s="14" t="s">
        <v>131</v>
      </c>
      <c r="I86" s="17"/>
      <c r="J86" s="21"/>
      <c r="K86" s="17"/>
      <c r="L86" s="17"/>
    </row>
    <row r="87" spans="1:12" s="18" customFormat="1" ht="30" customHeight="1" x14ac:dyDescent="0.35">
      <c r="A87" s="19">
        <v>1</v>
      </c>
      <c r="B87" s="17" t="s">
        <v>132</v>
      </c>
      <c r="C87" s="26">
        <v>14.68</v>
      </c>
      <c r="D87" s="27">
        <f t="shared" si="6"/>
        <v>6450</v>
      </c>
      <c r="E87" s="27">
        <v>6342</v>
      </c>
      <c r="F87" s="27">
        <v>108</v>
      </c>
      <c r="G87" s="40">
        <v>28</v>
      </c>
      <c r="H87" s="44" t="s">
        <v>133</v>
      </c>
      <c r="I87" s="39">
        <f>C87+C88+C89</f>
        <v>94.47</v>
      </c>
      <c r="J87" s="41">
        <f>I87/100*100</f>
        <v>94.47</v>
      </c>
      <c r="K87" s="42">
        <f>D87+D88+D89</f>
        <v>14117</v>
      </c>
      <c r="L87" s="41">
        <f>K87/2500*100</f>
        <v>564.67999999999995</v>
      </c>
    </row>
    <row r="88" spans="1:12" s="18" customFormat="1" ht="30" customHeight="1" x14ac:dyDescent="0.35">
      <c r="A88" s="19">
        <v>2</v>
      </c>
      <c r="B88" s="17" t="s">
        <v>134</v>
      </c>
      <c r="C88" s="26">
        <v>26.51</v>
      </c>
      <c r="D88" s="27">
        <f t="shared" si="6"/>
        <v>4037</v>
      </c>
      <c r="E88" s="27">
        <v>4033</v>
      </c>
      <c r="F88" s="27">
        <v>4</v>
      </c>
      <c r="G88" s="40"/>
      <c r="H88" s="44"/>
      <c r="I88" s="40"/>
      <c r="J88" s="41"/>
      <c r="K88" s="40"/>
      <c r="L88" s="41"/>
    </row>
    <row r="89" spans="1:12" s="18" customFormat="1" ht="30" customHeight="1" x14ac:dyDescent="0.35">
      <c r="A89" s="19">
        <v>3</v>
      </c>
      <c r="B89" s="17" t="s">
        <v>135</v>
      </c>
      <c r="C89" s="26">
        <v>53.28</v>
      </c>
      <c r="D89" s="27">
        <f t="shared" si="6"/>
        <v>3630</v>
      </c>
      <c r="E89" s="27">
        <v>3623</v>
      </c>
      <c r="F89" s="27">
        <v>7</v>
      </c>
      <c r="G89" s="40"/>
      <c r="H89" s="44"/>
      <c r="I89" s="40"/>
      <c r="J89" s="41"/>
      <c r="K89" s="40"/>
      <c r="L89" s="41"/>
    </row>
    <row r="90" spans="1:12" s="18" customFormat="1" ht="30" customHeight="1" x14ac:dyDescent="0.35">
      <c r="A90" s="19">
        <v>4</v>
      </c>
      <c r="B90" s="17" t="s">
        <v>136</v>
      </c>
      <c r="C90" s="26">
        <v>26.31</v>
      </c>
      <c r="D90" s="27">
        <f t="shared" si="6"/>
        <v>1822</v>
      </c>
      <c r="E90" s="27">
        <v>1822</v>
      </c>
      <c r="F90" s="27">
        <v>0</v>
      </c>
      <c r="G90" s="40">
        <v>29</v>
      </c>
      <c r="H90" s="44" t="s">
        <v>137</v>
      </c>
      <c r="I90" s="39">
        <f>C90+C91+C92+C93</f>
        <v>132.28</v>
      </c>
      <c r="J90" s="41">
        <f>I90/100*100</f>
        <v>132.28</v>
      </c>
      <c r="K90" s="42">
        <f>SUM(D90:D93)</f>
        <v>7689</v>
      </c>
      <c r="L90" s="43">
        <f>K90/2500*100</f>
        <v>307.56</v>
      </c>
    </row>
    <row r="91" spans="1:12" s="18" customFormat="1" ht="30" customHeight="1" x14ac:dyDescent="0.35">
      <c r="A91" s="19">
        <v>5</v>
      </c>
      <c r="B91" s="17" t="s">
        <v>138</v>
      </c>
      <c r="C91" s="26">
        <v>41.44</v>
      </c>
      <c r="D91" s="27">
        <f t="shared" si="6"/>
        <v>1542</v>
      </c>
      <c r="E91" s="27">
        <v>1542</v>
      </c>
      <c r="F91" s="27">
        <v>0</v>
      </c>
      <c r="G91" s="40"/>
      <c r="H91" s="44"/>
      <c r="I91" s="40"/>
      <c r="J91" s="41"/>
      <c r="K91" s="40"/>
      <c r="L91" s="43"/>
    </row>
    <row r="92" spans="1:12" s="18" customFormat="1" ht="38.25" customHeight="1" x14ac:dyDescent="0.35">
      <c r="A92" s="19">
        <v>6</v>
      </c>
      <c r="B92" s="17" t="s">
        <v>139</v>
      </c>
      <c r="C92" s="26">
        <v>37.799999999999997</v>
      </c>
      <c r="D92" s="27">
        <f t="shared" si="6"/>
        <v>3135</v>
      </c>
      <c r="E92" s="27">
        <v>3135</v>
      </c>
      <c r="F92" s="27">
        <v>0</v>
      </c>
      <c r="G92" s="40"/>
      <c r="H92" s="44"/>
      <c r="I92" s="40"/>
      <c r="J92" s="41"/>
      <c r="K92" s="40"/>
      <c r="L92" s="43"/>
    </row>
    <row r="93" spans="1:12" s="18" customFormat="1" ht="38.25" customHeight="1" x14ac:dyDescent="0.35">
      <c r="A93" s="19">
        <v>7</v>
      </c>
      <c r="B93" s="17" t="s">
        <v>140</v>
      </c>
      <c r="C93" s="26">
        <v>26.73</v>
      </c>
      <c r="D93" s="27">
        <f t="shared" si="6"/>
        <v>1190</v>
      </c>
      <c r="E93" s="27">
        <v>1190</v>
      </c>
      <c r="F93" s="27">
        <v>0</v>
      </c>
      <c r="G93" s="40"/>
      <c r="H93" s="44"/>
      <c r="I93" s="40"/>
      <c r="J93" s="41"/>
      <c r="K93" s="40"/>
      <c r="L93" s="43"/>
    </row>
    <row r="94" spans="1:12" s="18" customFormat="1" ht="38.25" customHeight="1" x14ac:dyDescent="0.35">
      <c r="A94" s="19">
        <v>8</v>
      </c>
      <c r="B94" s="17" t="s">
        <v>141</v>
      </c>
      <c r="C94" s="26">
        <v>65.53</v>
      </c>
      <c r="D94" s="27">
        <f t="shared" si="6"/>
        <v>4931</v>
      </c>
      <c r="E94" s="27">
        <v>4924</v>
      </c>
      <c r="F94" s="27">
        <v>7</v>
      </c>
      <c r="G94" s="64">
        <v>30</v>
      </c>
      <c r="H94" s="44" t="s">
        <v>142</v>
      </c>
      <c r="I94" s="39">
        <f>C94+C95</f>
        <v>117.43</v>
      </c>
      <c r="J94" s="41">
        <f>I94/100*100</f>
        <v>117.43</v>
      </c>
      <c r="K94" s="42">
        <f>D94+D95</f>
        <v>7479</v>
      </c>
      <c r="L94" s="41">
        <f t="shared" ref="L94" si="7">K94/2500*100</f>
        <v>299.16000000000003</v>
      </c>
    </row>
    <row r="95" spans="1:12" s="18" customFormat="1" ht="38.25" customHeight="1" x14ac:dyDescent="0.35">
      <c r="A95" s="19">
        <v>9</v>
      </c>
      <c r="B95" s="17" t="s">
        <v>143</v>
      </c>
      <c r="C95" s="26">
        <v>51.9</v>
      </c>
      <c r="D95" s="27">
        <f t="shared" si="6"/>
        <v>2548</v>
      </c>
      <c r="E95" s="27">
        <v>2547</v>
      </c>
      <c r="F95" s="27">
        <v>1</v>
      </c>
      <c r="G95" s="64"/>
      <c r="H95" s="44"/>
      <c r="I95" s="40"/>
      <c r="J95" s="41"/>
      <c r="K95" s="40"/>
      <c r="L95" s="41"/>
    </row>
    <row r="96" spans="1:12" s="18" customFormat="1" ht="30" customHeight="1" x14ac:dyDescent="0.35">
      <c r="A96" s="19">
        <v>10</v>
      </c>
      <c r="B96" s="17" t="s">
        <v>144</v>
      </c>
      <c r="C96" s="26">
        <v>40.090000000000003</v>
      </c>
      <c r="D96" s="27">
        <f t="shared" si="6"/>
        <v>1912</v>
      </c>
      <c r="E96" s="27">
        <v>1911</v>
      </c>
      <c r="F96" s="27">
        <v>1</v>
      </c>
      <c r="G96" s="40">
        <v>31</v>
      </c>
      <c r="H96" s="44" t="s">
        <v>145</v>
      </c>
      <c r="I96" s="39">
        <f>C96+C97+C98</f>
        <v>108.76</v>
      </c>
      <c r="J96" s="41">
        <f>I96/100*100</f>
        <v>108.76000000000002</v>
      </c>
      <c r="K96" s="42">
        <f>D96+D97+D98</f>
        <v>6890</v>
      </c>
      <c r="L96" s="41">
        <f>K96/2500*100</f>
        <v>275.59999999999997</v>
      </c>
    </row>
    <row r="97" spans="1:12" s="18" customFormat="1" ht="30" customHeight="1" x14ac:dyDescent="0.35">
      <c r="A97" s="19">
        <v>11</v>
      </c>
      <c r="B97" s="17" t="s">
        <v>146</v>
      </c>
      <c r="C97" s="26">
        <v>29.83</v>
      </c>
      <c r="D97" s="27">
        <f t="shared" si="6"/>
        <v>1836</v>
      </c>
      <c r="E97" s="27">
        <v>1835</v>
      </c>
      <c r="F97" s="27">
        <v>1</v>
      </c>
      <c r="G97" s="40"/>
      <c r="H97" s="44"/>
      <c r="I97" s="40"/>
      <c r="J97" s="41"/>
      <c r="K97" s="40"/>
      <c r="L97" s="41"/>
    </row>
    <row r="98" spans="1:12" s="18" customFormat="1" ht="30" customHeight="1" x14ac:dyDescent="0.35">
      <c r="A98" s="19">
        <v>12</v>
      </c>
      <c r="B98" s="17" t="s">
        <v>147</v>
      </c>
      <c r="C98" s="26">
        <v>38.840000000000003</v>
      </c>
      <c r="D98" s="27">
        <f t="shared" si="6"/>
        <v>3142</v>
      </c>
      <c r="E98" s="27">
        <v>3142</v>
      </c>
      <c r="F98" s="27">
        <v>0</v>
      </c>
      <c r="G98" s="40"/>
      <c r="H98" s="44"/>
      <c r="I98" s="40"/>
      <c r="J98" s="41"/>
      <c r="K98" s="40"/>
      <c r="L98" s="41"/>
    </row>
    <row r="99" spans="1:12" s="18" customFormat="1" ht="30" customHeight="1" x14ac:dyDescent="0.35">
      <c r="A99" s="19">
        <v>13</v>
      </c>
      <c r="B99" s="17" t="s">
        <v>148</v>
      </c>
      <c r="C99" s="26">
        <f>40.03</f>
        <v>40.03</v>
      </c>
      <c r="D99" s="27">
        <f t="shared" si="6"/>
        <v>7947</v>
      </c>
      <c r="E99" s="27">
        <f>7930</f>
        <v>7930</v>
      </c>
      <c r="F99" s="27">
        <v>17</v>
      </c>
      <c r="G99" s="40">
        <v>32</v>
      </c>
      <c r="H99" s="44" t="s">
        <v>149</v>
      </c>
      <c r="I99" s="39">
        <f>C99+C100+C101+C102+C103</f>
        <v>114.50000000000001</v>
      </c>
      <c r="J99" s="41">
        <f>I99/100*100</f>
        <v>114.50000000000003</v>
      </c>
      <c r="K99" s="42">
        <f>SUM(D99:D103)</f>
        <v>18116</v>
      </c>
      <c r="L99" s="43">
        <f>K99/2500*100</f>
        <v>724.64</v>
      </c>
    </row>
    <row r="100" spans="1:12" s="18" customFormat="1" ht="35.25" customHeight="1" x14ac:dyDescent="0.35">
      <c r="A100" s="19">
        <v>14</v>
      </c>
      <c r="B100" s="17" t="s">
        <v>150</v>
      </c>
      <c r="C100" s="26">
        <v>25.26</v>
      </c>
      <c r="D100" s="27">
        <f t="shared" si="6"/>
        <v>3469</v>
      </c>
      <c r="E100" s="27">
        <v>3154</v>
      </c>
      <c r="F100" s="27">
        <v>315</v>
      </c>
      <c r="G100" s="40"/>
      <c r="H100" s="44"/>
      <c r="I100" s="39"/>
      <c r="J100" s="41"/>
      <c r="K100" s="42"/>
      <c r="L100" s="43"/>
    </row>
    <row r="101" spans="1:12" s="18" customFormat="1" ht="35.25" customHeight="1" x14ac:dyDescent="0.35">
      <c r="A101" s="19">
        <v>15</v>
      </c>
      <c r="B101" s="17" t="s">
        <v>54</v>
      </c>
      <c r="C101" s="26">
        <v>17.34</v>
      </c>
      <c r="D101" s="27">
        <f t="shared" si="6"/>
        <v>3066</v>
      </c>
      <c r="E101" s="27">
        <v>3065</v>
      </c>
      <c r="F101" s="27">
        <v>1</v>
      </c>
      <c r="G101" s="40"/>
      <c r="H101" s="44"/>
      <c r="I101" s="39"/>
      <c r="J101" s="41"/>
      <c r="K101" s="42"/>
      <c r="L101" s="43"/>
    </row>
    <row r="102" spans="1:12" s="18" customFormat="1" ht="35.25" customHeight="1" x14ac:dyDescent="0.35">
      <c r="A102" s="19">
        <v>16</v>
      </c>
      <c r="B102" s="17" t="s">
        <v>58</v>
      </c>
      <c r="C102" s="26">
        <v>16.28</v>
      </c>
      <c r="D102" s="27">
        <f t="shared" si="6"/>
        <v>2045</v>
      </c>
      <c r="E102" s="27">
        <v>2045</v>
      </c>
      <c r="F102" s="27">
        <v>0</v>
      </c>
      <c r="G102" s="40"/>
      <c r="H102" s="44"/>
      <c r="I102" s="39"/>
      <c r="J102" s="41"/>
      <c r="K102" s="42"/>
      <c r="L102" s="43"/>
    </row>
    <row r="103" spans="1:12" s="18" customFormat="1" ht="35.25" customHeight="1" x14ac:dyDescent="0.35">
      <c r="A103" s="19">
        <v>17</v>
      </c>
      <c r="B103" s="17" t="s">
        <v>151</v>
      </c>
      <c r="C103" s="26">
        <v>15.59</v>
      </c>
      <c r="D103" s="27">
        <f t="shared" si="6"/>
        <v>1589</v>
      </c>
      <c r="E103" s="27">
        <v>1589</v>
      </c>
      <c r="F103" s="27">
        <v>0</v>
      </c>
      <c r="G103" s="40"/>
      <c r="H103" s="44"/>
      <c r="I103" s="39"/>
      <c r="J103" s="41"/>
      <c r="K103" s="42"/>
      <c r="L103" s="43"/>
    </row>
    <row r="104" spans="1:12" s="18" customFormat="1" ht="30" customHeight="1" x14ac:dyDescent="0.35">
      <c r="A104" s="13" t="s">
        <v>152</v>
      </c>
      <c r="B104" s="14" t="s">
        <v>153</v>
      </c>
      <c r="C104" s="15"/>
      <c r="D104" s="27"/>
      <c r="E104" s="16"/>
      <c r="F104" s="16"/>
      <c r="G104" s="13" t="s">
        <v>152</v>
      </c>
      <c r="H104" s="14" t="s">
        <v>153</v>
      </c>
      <c r="I104" s="17"/>
      <c r="J104" s="21"/>
      <c r="K104" s="17"/>
      <c r="L104" s="17"/>
    </row>
    <row r="105" spans="1:12" s="18" customFormat="1" ht="34.5" customHeight="1" x14ac:dyDescent="0.35">
      <c r="A105" s="19">
        <v>1</v>
      </c>
      <c r="B105" s="17" t="s">
        <v>154</v>
      </c>
      <c r="C105" s="26">
        <v>17.77</v>
      </c>
      <c r="D105" s="27">
        <f t="shared" si="6"/>
        <v>12059</v>
      </c>
      <c r="E105" s="27">
        <v>11807</v>
      </c>
      <c r="F105" s="27">
        <v>252</v>
      </c>
      <c r="G105" s="40">
        <v>33</v>
      </c>
      <c r="H105" s="44" t="s">
        <v>155</v>
      </c>
      <c r="I105" s="39">
        <f>C105+C106+C107+C108</f>
        <v>79.150000000000006</v>
      </c>
      <c r="J105" s="41">
        <f>I105/100*100</f>
        <v>79.150000000000006</v>
      </c>
      <c r="K105" s="42">
        <f>SUM(D105:D108)</f>
        <v>23316</v>
      </c>
      <c r="L105" s="43">
        <f>K105/2500*100</f>
        <v>932.64</v>
      </c>
    </row>
    <row r="106" spans="1:12" s="18" customFormat="1" ht="34.5" customHeight="1" x14ac:dyDescent="0.35">
      <c r="A106" s="19">
        <v>2</v>
      </c>
      <c r="B106" s="17" t="s">
        <v>156</v>
      </c>
      <c r="C106" s="26">
        <v>30.56</v>
      </c>
      <c r="D106" s="27">
        <f t="shared" si="6"/>
        <v>3908</v>
      </c>
      <c r="E106" s="27">
        <v>3905</v>
      </c>
      <c r="F106" s="27">
        <v>3</v>
      </c>
      <c r="G106" s="40"/>
      <c r="H106" s="44"/>
      <c r="I106" s="40"/>
      <c r="J106" s="41"/>
      <c r="K106" s="40"/>
      <c r="L106" s="43"/>
    </row>
    <row r="107" spans="1:12" s="18" customFormat="1" ht="34.5" customHeight="1" x14ac:dyDescent="0.35">
      <c r="A107" s="19">
        <v>3</v>
      </c>
      <c r="B107" s="17" t="s">
        <v>157</v>
      </c>
      <c r="C107" s="26">
        <v>9.7200000000000006</v>
      </c>
      <c r="D107" s="27">
        <f t="shared" si="6"/>
        <v>4130</v>
      </c>
      <c r="E107" s="27">
        <v>4074</v>
      </c>
      <c r="F107" s="27">
        <v>56</v>
      </c>
      <c r="G107" s="40"/>
      <c r="H107" s="44"/>
      <c r="I107" s="40"/>
      <c r="J107" s="41"/>
      <c r="K107" s="40"/>
      <c r="L107" s="43"/>
    </row>
    <row r="108" spans="1:12" s="18" customFormat="1" ht="34.5" customHeight="1" x14ac:dyDescent="0.35">
      <c r="A108" s="19">
        <v>4</v>
      </c>
      <c r="B108" s="17" t="s">
        <v>158</v>
      </c>
      <c r="C108" s="26">
        <v>21.1</v>
      </c>
      <c r="D108" s="27">
        <f t="shared" si="6"/>
        <v>3219</v>
      </c>
      <c r="E108" s="27">
        <v>3218</v>
      </c>
      <c r="F108" s="27">
        <v>1</v>
      </c>
      <c r="G108" s="40"/>
      <c r="H108" s="44"/>
      <c r="I108" s="40"/>
      <c r="J108" s="41"/>
      <c r="K108" s="40"/>
      <c r="L108" s="43"/>
    </row>
    <row r="109" spans="1:12" s="18" customFormat="1" ht="30" customHeight="1" x14ac:dyDescent="0.35">
      <c r="A109" s="19">
        <v>5</v>
      </c>
      <c r="B109" s="17" t="s">
        <v>159</v>
      </c>
      <c r="C109" s="26">
        <v>56.55</v>
      </c>
      <c r="D109" s="27">
        <f t="shared" si="6"/>
        <v>1427</v>
      </c>
      <c r="E109" s="27">
        <v>1424</v>
      </c>
      <c r="F109" s="27">
        <v>3</v>
      </c>
      <c r="G109" s="40">
        <v>34</v>
      </c>
      <c r="H109" s="58" t="s">
        <v>298</v>
      </c>
      <c r="I109" s="39">
        <f>C109+C110+C111</f>
        <v>136.04</v>
      </c>
      <c r="J109" s="41">
        <f>I109/100*100</f>
        <v>136.04</v>
      </c>
      <c r="K109" s="42">
        <f>D109+D110+D111</f>
        <v>9655</v>
      </c>
      <c r="L109" s="41">
        <f>K109/2500*100</f>
        <v>386.2</v>
      </c>
    </row>
    <row r="110" spans="1:12" s="18" customFormat="1" ht="30" customHeight="1" x14ac:dyDescent="0.35">
      <c r="A110" s="19">
        <v>6</v>
      </c>
      <c r="B110" s="17" t="s">
        <v>160</v>
      </c>
      <c r="C110" s="26">
        <v>26.26</v>
      </c>
      <c r="D110" s="27">
        <f t="shared" si="6"/>
        <v>4083</v>
      </c>
      <c r="E110" s="27">
        <v>4067</v>
      </c>
      <c r="F110" s="27">
        <v>16</v>
      </c>
      <c r="G110" s="40"/>
      <c r="H110" s="58"/>
      <c r="I110" s="40"/>
      <c r="J110" s="41"/>
      <c r="K110" s="40"/>
      <c r="L110" s="41"/>
    </row>
    <row r="111" spans="1:12" s="18" customFormat="1" ht="30" customHeight="1" x14ac:dyDescent="0.35">
      <c r="A111" s="19">
        <v>7</v>
      </c>
      <c r="B111" s="17" t="s">
        <v>161</v>
      </c>
      <c r="C111" s="26">
        <v>53.23</v>
      </c>
      <c r="D111" s="27">
        <f t="shared" si="6"/>
        <v>4145</v>
      </c>
      <c r="E111" s="27">
        <v>4145</v>
      </c>
      <c r="F111" s="27">
        <v>0</v>
      </c>
      <c r="G111" s="40"/>
      <c r="H111" s="58"/>
      <c r="I111" s="40"/>
      <c r="J111" s="41"/>
      <c r="K111" s="40"/>
      <c r="L111" s="41"/>
    </row>
    <row r="112" spans="1:12" s="18" customFormat="1" ht="30" customHeight="1" x14ac:dyDescent="0.35">
      <c r="A112" s="19">
        <v>8</v>
      </c>
      <c r="B112" s="17" t="s">
        <v>162</v>
      </c>
      <c r="C112" s="26">
        <v>11.46</v>
      </c>
      <c r="D112" s="27">
        <f t="shared" si="6"/>
        <v>9304</v>
      </c>
      <c r="E112" s="27">
        <v>8974</v>
      </c>
      <c r="F112" s="27">
        <v>330</v>
      </c>
      <c r="G112" s="40">
        <v>35</v>
      </c>
      <c r="H112" s="61" t="s">
        <v>163</v>
      </c>
      <c r="I112" s="39">
        <f>C112+C113+C114</f>
        <v>109.91000000000001</v>
      </c>
      <c r="J112" s="41">
        <f>I112/100*100</f>
        <v>109.91000000000003</v>
      </c>
      <c r="K112" s="42">
        <f>D112+D113+D114</f>
        <v>24369</v>
      </c>
      <c r="L112" s="41">
        <f>K112/2500*100</f>
        <v>974.76</v>
      </c>
    </row>
    <row r="113" spans="1:12" s="18" customFormat="1" ht="30" customHeight="1" x14ac:dyDescent="0.35">
      <c r="A113" s="19">
        <v>9</v>
      </c>
      <c r="B113" s="17" t="s">
        <v>164</v>
      </c>
      <c r="C113" s="26">
        <v>73.59</v>
      </c>
      <c r="D113" s="27">
        <f t="shared" si="6"/>
        <v>7787</v>
      </c>
      <c r="E113" s="27">
        <v>7772</v>
      </c>
      <c r="F113" s="27">
        <v>15</v>
      </c>
      <c r="G113" s="40"/>
      <c r="H113" s="62"/>
      <c r="I113" s="40"/>
      <c r="J113" s="41"/>
      <c r="K113" s="40"/>
      <c r="L113" s="41"/>
    </row>
    <row r="114" spans="1:12" s="18" customFormat="1" ht="30" customHeight="1" x14ac:dyDescent="0.35">
      <c r="A114" s="19">
        <v>10</v>
      </c>
      <c r="B114" s="17" t="s">
        <v>165</v>
      </c>
      <c r="C114" s="26">
        <v>24.86</v>
      </c>
      <c r="D114" s="27">
        <f t="shared" si="6"/>
        <v>7278</v>
      </c>
      <c r="E114" s="27">
        <v>7245</v>
      </c>
      <c r="F114" s="27">
        <v>33</v>
      </c>
      <c r="G114" s="40"/>
      <c r="H114" s="63"/>
      <c r="I114" s="40"/>
      <c r="J114" s="41"/>
      <c r="K114" s="40"/>
      <c r="L114" s="41"/>
    </row>
    <row r="115" spans="1:12" s="18" customFormat="1" ht="30" customHeight="1" x14ac:dyDescent="0.35">
      <c r="A115" s="19">
        <v>11</v>
      </c>
      <c r="B115" s="17" t="s">
        <v>166</v>
      </c>
      <c r="C115" s="26">
        <v>64.66</v>
      </c>
      <c r="D115" s="27">
        <f t="shared" si="6"/>
        <v>3841</v>
      </c>
      <c r="E115" s="27">
        <v>3840</v>
      </c>
      <c r="F115" s="27">
        <v>1</v>
      </c>
      <c r="G115" s="40">
        <v>36</v>
      </c>
      <c r="H115" s="59" t="s">
        <v>167</v>
      </c>
      <c r="I115" s="39">
        <f>C115+C116</f>
        <v>139.11000000000001</v>
      </c>
      <c r="J115" s="41">
        <f>I115/100*100</f>
        <v>139.11000000000001</v>
      </c>
      <c r="K115" s="42">
        <f>D115+D116</f>
        <v>7163</v>
      </c>
      <c r="L115" s="41">
        <f t="shared" ref="L115" si="8">K115/2500*100</f>
        <v>286.52000000000004</v>
      </c>
    </row>
    <row r="116" spans="1:12" s="18" customFormat="1" ht="30" customHeight="1" x14ac:dyDescent="0.35">
      <c r="A116" s="19">
        <v>12</v>
      </c>
      <c r="B116" s="17" t="s">
        <v>168</v>
      </c>
      <c r="C116" s="26">
        <v>74.45</v>
      </c>
      <c r="D116" s="27">
        <f t="shared" si="6"/>
        <v>3322</v>
      </c>
      <c r="E116" s="27">
        <v>3321</v>
      </c>
      <c r="F116" s="27">
        <v>1</v>
      </c>
      <c r="G116" s="40"/>
      <c r="H116" s="60"/>
      <c r="I116" s="40"/>
      <c r="J116" s="41"/>
      <c r="K116" s="40"/>
      <c r="L116" s="41"/>
    </row>
    <row r="117" spans="1:12" s="18" customFormat="1" ht="30" customHeight="1" x14ac:dyDescent="0.35">
      <c r="A117" s="19">
        <v>13</v>
      </c>
      <c r="B117" s="17" t="s">
        <v>169</v>
      </c>
      <c r="C117" s="26">
        <v>47.31</v>
      </c>
      <c r="D117" s="27">
        <f t="shared" si="6"/>
        <v>7416</v>
      </c>
      <c r="E117" s="27">
        <v>7414</v>
      </c>
      <c r="F117" s="27">
        <v>2</v>
      </c>
      <c r="G117" s="40">
        <v>37</v>
      </c>
      <c r="H117" s="58" t="s">
        <v>170</v>
      </c>
      <c r="I117" s="39">
        <f>C117+C118+C119</f>
        <v>190.61</v>
      </c>
      <c r="J117" s="41">
        <f>I117/100*100</f>
        <v>190.61</v>
      </c>
      <c r="K117" s="42">
        <f>D117+D118+D119</f>
        <v>14336</v>
      </c>
      <c r="L117" s="41">
        <f>K117/2500*100</f>
        <v>573.43999999999994</v>
      </c>
    </row>
    <row r="118" spans="1:12" s="18" customFormat="1" ht="30" customHeight="1" x14ac:dyDescent="0.35">
      <c r="A118" s="19">
        <v>14</v>
      </c>
      <c r="B118" s="17" t="s">
        <v>171</v>
      </c>
      <c r="C118" s="26">
        <v>52.26</v>
      </c>
      <c r="D118" s="27">
        <f t="shared" si="6"/>
        <v>4048</v>
      </c>
      <c r="E118" s="27">
        <v>4048</v>
      </c>
      <c r="F118" s="27">
        <v>0</v>
      </c>
      <c r="G118" s="40"/>
      <c r="H118" s="58"/>
      <c r="I118" s="40"/>
      <c r="J118" s="41"/>
      <c r="K118" s="40"/>
      <c r="L118" s="41"/>
    </row>
    <row r="119" spans="1:12" s="18" customFormat="1" ht="30" customHeight="1" x14ac:dyDescent="0.35">
      <c r="A119" s="19">
        <v>15</v>
      </c>
      <c r="B119" s="17" t="s">
        <v>172</v>
      </c>
      <c r="C119" s="26">
        <v>91.04</v>
      </c>
      <c r="D119" s="27">
        <f t="shared" si="6"/>
        <v>2872</v>
      </c>
      <c r="E119" s="27">
        <v>2869</v>
      </c>
      <c r="F119" s="27">
        <v>3</v>
      </c>
      <c r="G119" s="40"/>
      <c r="H119" s="58"/>
      <c r="I119" s="40"/>
      <c r="J119" s="41"/>
      <c r="K119" s="40"/>
      <c r="L119" s="41"/>
    </row>
    <row r="120" spans="1:12" s="18" customFormat="1" ht="30" customHeight="1" x14ac:dyDescent="0.35">
      <c r="A120" s="19">
        <v>16</v>
      </c>
      <c r="B120" s="17" t="s">
        <v>173</v>
      </c>
      <c r="C120" s="26">
        <v>61.82</v>
      </c>
      <c r="D120" s="27">
        <f t="shared" si="6"/>
        <v>2639</v>
      </c>
      <c r="E120" s="27">
        <v>2637</v>
      </c>
      <c r="F120" s="27">
        <v>2</v>
      </c>
      <c r="G120" s="40">
        <v>38</v>
      </c>
      <c r="H120" s="44" t="s">
        <v>174</v>
      </c>
      <c r="I120" s="39">
        <f>C120+C121+C122</f>
        <v>206.7</v>
      </c>
      <c r="J120" s="41">
        <f>I120/100*100</f>
        <v>206.69999999999996</v>
      </c>
      <c r="K120" s="42">
        <f>D120+D121+D122</f>
        <v>6621</v>
      </c>
      <c r="L120" s="41">
        <f>K120/2500*100</f>
        <v>264.84000000000003</v>
      </c>
    </row>
    <row r="121" spans="1:12" s="18" customFormat="1" ht="30" customHeight="1" x14ac:dyDescent="0.35">
      <c r="A121" s="19">
        <v>17</v>
      </c>
      <c r="B121" s="17" t="s">
        <v>175</v>
      </c>
      <c r="C121" s="26">
        <v>46.19</v>
      </c>
      <c r="D121" s="27">
        <f t="shared" si="6"/>
        <v>1755</v>
      </c>
      <c r="E121" s="27">
        <v>1754</v>
      </c>
      <c r="F121" s="27">
        <v>1</v>
      </c>
      <c r="G121" s="40"/>
      <c r="H121" s="44"/>
      <c r="I121" s="40"/>
      <c r="J121" s="41"/>
      <c r="K121" s="40"/>
      <c r="L121" s="41"/>
    </row>
    <row r="122" spans="1:12" s="18" customFormat="1" ht="30" customHeight="1" x14ac:dyDescent="0.35">
      <c r="A122" s="19">
        <v>18</v>
      </c>
      <c r="B122" s="17" t="s">
        <v>176</v>
      </c>
      <c r="C122" s="26">
        <v>98.69</v>
      </c>
      <c r="D122" s="27">
        <f t="shared" si="6"/>
        <v>2227</v>
      </c>
      <c r="E122" s="27">
        <v>2226</v>
      </c>
      <c r="F122" s="27">
        <v>1</v>
      </c>
      <c r="G122" s="40"/>
      <c r="H122" s="44"/>
      <c r="I122" s="40"/>
      <c r="J122" s="41"/>
      <c r="K122" s="40"/>
      <c r="L122" s="41"/>
    </row>
    <row r="123" spans="1:12" s="18" customFormat="1" ht="30" customHeight="1" x14ac:dyDescent="0.35">
      <c r="A123" s="19">
        <v>19</v>
      </c>
      <c r="B123" s="17" t="s">
        <v>177</v>
      </c>
      <c r="C123" s="26">
        <v>97.56</v>
      </c>
      <c r="D123" s="27">
        <f t="shared" si="6"/>
        <v>3681</v>
      </c>
      <c r="E123" s="27">
        <v>3679</v>
      </c>
      <c r="F123" s="27">
        <v>2</v>
      </c>
      <c r="G123" s="40">
        <v>39</v>
      </c>
      <c r="H123" s="44" t="s">
        <v>178</v>
      </c>
      <c r="I123" s="39">
        <f>C123+C124</f>
        <v>124.91</v>
      </c>
      <c r="J123" s="41">
        <f>I123/100*100</f>
        <v>124.90999999999998</v>
      </c>
      <c r="K123" s="42">
        <f>D123+D124</f>
        <v>9283</v>
      </c>
      <c r="L123" s="41">
        <f t="shared" ref="L123" si="9">K123/2500*100</f>
        <v>371.32</v>
      </c>
    </row>
    <row r="124" spans="1:12" s="18" customFormat="1" ht="30" customHeight="1" x14ac:dyDescent="0.35">
      <c r="A124" s="19">
        <v>20</v>
      </c>
      <c r="B124" s="17" t="s">
        <v>179</v>
      </c>
      <c r="C124" s="26">
        <v>27.35</v>
      </c>
      <c r="D124" s="27">
        <f t="shared" si="6"/>
        <v>5602</v>
      </c>
      <c r="E124" s="27">
        <v>5602</v>
      </c>
      <c r="F124" s="27">
        <v>0</v>
      </c>
      <c r="G124" s="40"/>
      <c r="H124" s="44"/>
      <c r="I124" s="40"/>
      <c r="J124" s="41"/>
      <c r="K124" s="40"/>
      <c r="L124" s="41"/>
    </row>
    <row r="125" spans="1:12" s="18" customFormat="1" ht="30" customHeight="1" x14ac:dyDescent="0.35">
      <c r="A125" s="13" t="s">
        <v>180</v>
      </c>
      <c r="B125" s="14" t="s">
        <v>181</v>
      </c>
      <c r="C125" s="15"/>
      <c r="D125" s="27"/>
      <c r="E125" s="16"/>
      <c r="F125" s="16"/>
      <c r="G125" s="13" t="s">
        <v>180</v>
      </c>
      <c r="H125" s="14" t="s">
        <v>181</v>
      </c>
      <c r="I125" s="17"/>
      <c r="J125" s="21"/>
      <c r="K125" s="17"/>
      <c r="L125" s="17"/>
    </row>
    <row r="126" spans="1:12" s="18" customFormat="1" ht="52.5" customHeight="1" x14ac:dyDescent="0.35">
      <c r="A126" s="19" t="s">
        <v>23</v>
      </c>
      <c r="B126" s="17" t="s">
        <v>182</v>
      </c>
      <c r="C126" s="26">
        <v>6.34</v>
      </c>
      <c r="D126" s="27">
        <f t="shared" si="6"/>
        <v>4818</v>
      </c>
      <c r="E126" s="27">
        <v>4785</v>
      </c>
      <c r="F126" s="27">
        <v>33</v>
      </c>
      <c r="G126" s="40">
        <v>40</v>
      </c>
      <c r="H126" s="44" t="s">
        <v>304</v>
      </c>
      <c r="I126" s="39">
        <f>C126+C127+35</f>
        <v>173.43</v>
      </c>
      <c r="J126" s="41">
        <f>I126/100*100</f>
        <v>173.43</v>
      </c>
      <c r="K126" s="42">
        <f>D126+D127+721</f>
        <v>10140</v>
      </c>
      <c r="L126" s="41">
        <f t="shared" ref="L126" si="10">K126/2500*100</f>
        <v>405.6</v>
      </c>
    </row>
    <row r="127" spans="1:12" s="18" customFormat="1" ht="52.5" customHeight="1" x14ac:dyDescent="0.35">
      <c r="A127" s="19" t="s">
        <v>183</v>
      </c>
      <c r="B127" s="17" t="s">
        <v>184</v>
      </c>
      <c r="C127" s="26">
        <v>132.09</v>
      </c>
      <c r="D127" s="27">
        <f t="shared" si="6"/>
        <v>4601</v>
      </c>
      <c r="E127" s="27">
        <v>4575</v>
      </c>
      <c r="F127" s="27">
        <v>26</v>
      </c>
      <c r="G127" s="40"/>
      <c r="H127" s="44"/>
      <c r="I127" s="40"/>
      <c r="J127" s="41"/>
      <c r="K127" s="40"/>
      <c r="L127" s="41"/>
    </row>
    <row r="128" spans="1:12" s="18" customFormat="1" ht="34.5" customHeight="1" x14ac:dyDescent="0.35">
      <c r="A128" s="19" t="s">
        <v>185</v>
      </c>
      <c r="B128" s="17" t="s">
        <v>186</v>
      </c>
      <c r="C128" s="26">
        <v>157.77000000000001</v>
      </c>
      <c r="D128" s="27">
        <f t="shared" si="6"/>
        <v>3017</v>
      </c>
      <c r="E128" s="27">
        <v>3015</v>
      </c>
      <c r="F128" s="27">
        <v>2</v>
      </c>
      <c r="G128" s="40">
        <v>41</v>
      </c>
      <c r="H128" s="44" t="s">
        <v>187</v>
      </c>
      <c r="I128" s="39">
        <f>C128+C129+C130-35-25.27</f>
        <v>397.81</v>
      </c>
      <c r="J128" s="41">
        <f>I128/100*100</f>
        <v>397.81</v>
      </c>
      <c r="K128" s="42">
        <f>D128+D129+D130-721-600</f>
        <v>7466</v>
      </c>
      <c r="L128" s="41">
        <f>K128/2500*100</f>
        <v>298.64000000000004</v>
      </c>
    </row>
    <row r="129" spans="1:12" s="18" customFormat="1" ht="34.5" customHeight="1" x14ac:dyDescent="0.35">
      <c r="A129" s="19" t="s">
        <v>188</v>
      </c>
      <c r="B129" s="17" t="s">
        <v>189</v>
      </c>
      <c r="C129" s="26">
        <v>156.41999999999999</v>
      </c>
      <c r="D129" s="27">
        <f t="shared" si="6"/>
        <v>1678</v>
      </c>
      <c r="E129" s="27">
        <v>1678</v>
      </c>
      <c r="F129" s="27">
        <v>0</v>
      </c>
      <c r="G129" s="40"/>
      <c r="H129" s="44"/>
      <c r="I129" s="40"/>
      <c r="J129" s="41"/>
      <c r="K129" s="40"/>
      <c r="L129" s="41"/>
    </row>
    <row r="130" spans="1:12" s="18" customFormat="1" ht="34.5" customHeight="1" x14ac:dyDescent="0.35">
      <c r="A130" s="19" t="s">
        <v>190</v>
      </c>
      <c r="B130" s="17" t="s">
        <v>191</v>
      </c>
      <c r="C130" s="26">
        <v>143.88999999999999</v>
      </c>
      <c r="D130" s="27">
        <f t="shared" si="6"/>
        <v>4092</v>
      </c>
      <c r="E130" s="27">
        <v>4074</v>
      </c>
      <c r="F130" s="27">
        <v>18</v>
      </c>
      <c r="G130" s="40"/>
      <c r="H130" s="44"/>
      <c r="I130" s="40"/>
      <c r="J130" s="41"/>
      <c r="K130" s="40"/>
      <c r="L130" s="41"/>
    </row>
    <row r="131" spans="1:12" s="18" customFormat="1" ht="40.5" customHeight="1" x14ac:dyDescent="0.35">
      <c r="A131" s="19" t="s">
        <v>192</v>
      </c>
      <c r="B131" s="17" t="s">
        <v>193</v>
      </c>
      <c r="C131" s="26">
        <v>11.06</v>
      </c>
      <c r="D131" s="27">
        <f t="shared" si="6"/>
        <v>1801</v>
      </c>
      <c r="E131" s="27">
        <v>1792</v>
      </c>
      <c r="F131" s="27">
        <v>9</v>
      </c>
      <c r="G131" s="40">
        <v>42</v>
      </c>
      <c r="H131" s="44" t="s">
        <v>194</v>
      </c>
      <c r="I131" s="39">
        <f>C131+C132+C133</f>
        <v>305.25</v>
      </c>
      <c r="J131" s="41">
        <f>I131/100*100</f>
        <v>305.25</v>
      </c>
      <c r="K131" s="42">
        <f>D131+D132+D133</f>
        <v>8346</v>
      </c>
      <c r="L131" s="41">
        <f>K131/2500*100</f>
        <v>333.84000000000003</v>
      </c>
    </row>
    <row r="132" spans="1:12" s="18" customFormat="1" ht="40.5" customHeight="1" x14ac:dyDescent="0.35">
      <c r="A132" s="19" t="s">
        <v>195</v>
      </c>
      <c r="B132" s="17" t="s">
        <v>196</v>
      </c>
      <c r="C132" s="26">
        <v>155.02000000000001</v>
      </c>
      <c r="D132" s="27">
        <f t="shared" si="6"/>
        <v>2483</v>
      </c>
      <c r="E132" s="27">
        <v>2479</v>
      </c>
      <c r="F132" s="27">
        <v>4</v>
      </c>
      <c r="G132" s="40"/>
      <c r="H132" s="44"/>
      <c r="I132" s="40"/>
      <c r="J132" s="41"/>
      <c r="K132" s="40"/>
      <c r="L132" s="41"/>
    </row>
    <row r="133" spans="1:12" s="18" customFormat="1" ht="40.5" customHeight="1" x14ac:dyDescent="0.35">
      <c r="A133" s="19" t="s">
        <v>197</v>
      </c>
      <c r="B133" s="17" t="s">
        <v>198</v>
      </c>
      <c r="C133" s="26">
        <v>139.16999999999999</v>
      </c>
      <c r="D133" s="27">
        <f t="shared" si="6"/>
        <v>4062</v>
      </c>
      <c r="E133" s="27">
        <v>4062</v>
      </c>
      <c r="F133" s="27">
        <v>0</v>
      </c>
      <c r="G133" s="40"/>
      <c r="H133" s="44"/>
      <c r="I133" s="40"/>
      <c r="J133" s="41"/>
      <c r="K133" s="40"/>
      <c r="L133" s="41"/>
    </row>
    <row r="134" spans="1:12" s="18" customFormat="1" ht="34.5" customHeight="1" x14ac:dyDescent="0.35">
      <c r="A134" s="19" t="s">
        <v>199</v>
      </c>
      <c r="B134" s="17" t="s">
        <v>200</v>
      </c>
      <c r="C134" s="26">
        <v>53.88</v>
      </c>
      <c r="D134" s="27">
        <f t="shared" si="6"/>
        <v>523</v>
      </c>
      <c r="E134" s="27">
        <v>523</v>
      </c>
      <c r="F134" s="27">
        <v>0</v>
      </c>
      <c r="G134" s="40">
        <v>43</v>
      </c>
      <c r="H134" s="44" t="s">
        <v>299</v>
      </c>
      <c r="I134" s="39">
        <f>C134+C135+C136+C137+25.27</f>
        <v>312.51</v>
      </c>
      <c r="J134" s="41">
        <f>I134/100*100</f>
        <v>312.51</v>
      </c>
      <c r="K134" s="42">
        <f>SUM(D134:D137)+600</f>
        <v>6234</v>
      </c>
      <c r="L134" s="43">
        <f>K134/2500*100</f>
        <v>249.35999999999999</v>
      </c>
    </row>
    <row r="135" spans="1:12" s="18" customFormat="1" ht="34.5" customHeight="1" x14ac:dyDescent="0.35">
      <c r="A135" s="19" t="s">
        <v>201</v>
      </c>
      <c r="B135" s="17" t="s">
        <v>202</v>
      </c>
      <c r="C135" s="26">
        <v>78.540000000000006</v>
      </c>
      <c r="D135" s="27">
        <f t="shared" si="6"/>
        <v>1565</v>
      </c>
      <c r="E135" s="27">
        <v>1559</v>
      </c>
      <c r="F135" s="27">
        <v>6</v>
      </c>
      <c r="G135" s="40"/>
      <c r="H135" s="44"/>
      <c r="I135" s="40"/>
      <c r="J135" s="41"/>
      <c r="K135" s="40"/>
      <c r="L135" s="43"/>
    </row>
    <row r="136" spans="1:12" s="18" customFormat="1" ht="34.5" customHeight="1" x14ac:dyDescent="0.35">
      <c r="A136" s="19" t="s">
        <v>203</v>
      </c>
      <c r="B136" s="17" t="s">
        <v>204</v>
      </c>
      <c r="C136" s="26">
        <v>96.62</v>
      </c>
      <c r="D136" s="27">
        <f t="shared" si="6"/>
        <v>1849</v>
      </c>
      <c r="E136" s="27">
        <v>1849</v>
      </c>
      <c r="F136" s="27">
        <v>0</v>
      </c>
      <c r="G136" s="40"/>
      <c r="H136" s="44"/>
      <c r="I136" s="40"/>
      <c r="J136" s="41"/>
      <c r="K136" s="40"/>
      <c r="L136" s="43"/>
    </row>
    <row r="137" spans="1:12" s="18" customFormat="1" ht="34.5" customHeight="1" x14ac:dyDescent="0.35">
      <c r="A137" s="19" t="s">
        <v>205</v>
      </c>
      <c r="B137" s="17" t="s">
        <v>206</v>
      </c>
      <c r="C137" s="26">
        <v>58.2</v>
      </c>
      <c r="D137" s="27">
        <f t="shared" ref="D137:D200" si="11">E137+F137</f>
        <v>1697</v>
      </c>
      <c r="E137" s="27">
        <v>1697</v>
      </c>
      <c r="F137" s="27">
        <v>0</v>
      </c>
      <c r="G137" s="40"/>
      <c r="H137" s="44"/>
      <c r="I137" s="40"/>
      <c r="J137" s="41"/>
      <c r="K137" s="40"/>
      <c r="L137" s="43"/>
    </row>
    <row r="138" spans="1:12" s="18" customFormat="1" ht="30" customHeight="1" x14ac:dyDescent="0.35">
      <c r="A138" s="13" t="s">
        <v>207</v>
      </c>
      <c r="B138" s="14" t="s">
        <v>208</v>
      </c>
      <c r="C138" s="15"/>
      <c r="D138" s="23"/>
      <c r="E138" s="30"/>
      <c r="F138" s="30"/>
      <c r="G138" s="31" t="s">
        <v>207</v>
      </c>
      <c r="H138" s="32" t="s">
        <v>208</v>
      </c>
      <c r="I138" s="28"/>
      <c r="J138" s="29"/>
      <c r="K138" s="28"/>
      <c r="L138" s="28"/>
    </row>
    <row r="139" spans="1:12" s="18" customFormat="1" ht="30" customHeight="1" x14ac:dyDescent="0.35">
      <c r="A139" s="19">
        <v>1</v>
      </c>
      <c r="B139" s="17" t="s">
        <v>209</v>
      </c>
      <c r="C139" s="26">
        <v>10.87</v>
      </c>
      <c r="D139" s="27">
        <f t="shared" si="11"/>
        <v>17053</v>
      </c>
      <c r="E139" s="27">
        <v>16868</v>
      </c>
      <c r="F139" s="27">
        <v>185</v>
      </c>
      <c r="G139" s="40">
        <v>44</v>
      </c>
      <c r="H139" s="44" t="s">
        <v>292</v>
      </c>
      <c r="I139" s="39">
        <f>C139+C140+C141</f>
        <v>52.87</v>
      </c>
      <c r="J139" s="41">
        <f>I139/100*100</f>
        <v>52.87</v>
      </c>
      <c r="K139" s="42">
        <f>D139+D140+D141</f>
        <v>30848</v>
      </c>
      <c r="L139" s="41">
        <f>K139/2500*100</f>
        <v>1233.92</v>
      </c>
    </row>
    <row r="140" spans="1:12" s="18" customFormat="1" ht="30" customHeight="1" x14ac:dyDescent="0.35">
      <c r="A140" s="19">
        <v>2</v>
      </c>
      <c r="B140" s="17" t="s">
        <v>210</v>
      </c>
      <c r="C140" s="26">
        <v>26.6</v>
      </c>
      <c r="D140" s="27">
        <f t="shared" si="11"/>
        <v>8270</v>
      </c>
      <c r="E140" s="27">
        <v>8226</v>
      </c>
      <c r="F140" s="27">
        <v>44</v>
      </c>
      <c r="G140" s="40"/>
      <c r="H140" s="44"/>
      <c r="I140" s="40"/>
      <c r="J140" s="41"/>
      <c r="K140" s="40"/>
      <c r="L140" s="41"/>
    </row>
    <row r="141" spans="1:12" s="18" customFormat="1" ht="30" customHeight="1" x14ac:dyDescent="0.35">
      <c r="A141" s="19">
        <v>3</v>
      </c>
      <c r="B141" s="17" t="s">
        <v>211</v>
      </c>
      <c r="C141" s="26">
        <v>15.4</v>
      </c>
      <c r="D141" s="27">
        <f t="shared" si="11"/>
        <v>5525</v>
      </c>
      <c r="E141" s="27">
        <v>5494</v>
      </c>
      <c r="F141" s="27">
        <v>31</v>
      </c>
      <c r="G141" s="40"/>
      <c r="H141" s="44"/>
      <c r="I141" s="40"/>
      <c r="J141" s="41"/>
      <c r="K141" s="40"/>
      <c r="L141" s="41"/>
    </row>
    <row r="142" spans="1:12" s="18" customFormat="1" ht="30" customHeight="1" x14ac:dyDescent="0.35">
      <c r="A142" s="19">
        <v>5</v>
      </c>
      <c r="B142" s="17" t="s">
        <v>213</v>
      </c>
      <c r="C142" s="26">
        <v>34.799999999999997</v>
      </c>
      <c r="D142" s="27">
        <f t="shared" si="11"/>
        <v>9272</v>
      </c>
      <c r="E142" s="27">
        <v>9230</v>
      </c>
      <c r="F142" s="27">
        <v>42</v>
      </c>
      <c r="G142" s="40">
        <v>45</v>
      </c>
      <c r="H142" s="36" t="s">
        <v>214</v>
      </c>
      <c r="I142" s="39">
        <f>C142+C143+C144</f>
        <v>111.21</v>
      </c>
      <c r="J142" s="41">
        <f>I142/100*100</f>
        <v>111.20999999999998</v>
      </c>
      <c r="K142" s="42">
        <f>D142+D143+D144</f>
        <v>20611</v>
      </c>
      <c r="L142" s="41">
        <f>K142/2500*100</f>
        <v>824.44</v>
      </c>
    </row>
    <row r="143" spans="1:12" s="18" customFormat="1" ht="30" customHeight="1" x14ac:dyDescent="0.35">
      <c r="A143" s="19">
        <v>6</v>
      </c>
      <c r="B143" s="17" t="s">
        <v>215</v>
      </c>
      <c r="C143" s="26">
        <v>14.75</v>
      </c>
      <c r="D143" s="27">
        <f t="shared" si="11"/>
        <v>2960</v>
      </c>
      <c r="E143" s="27">
        <v>2957</v>
      </c>
      <c r="F143" s="27">
        <v>3</v>
      </c>
      <c r="G143" s="40">
        <v>46</v>
      </c>
      <c r="H143" s="37"/>
      <c r="I143" s="40"/>
      <c r="J143" s="41"/>
      <c r="K143" s="40"/>
      <c r="L143" s="41"/>
    </row>
    <row r="144" spans="1:12" s="18" customFormat="1" ht="30" customHeight="1" x14ac:dyDescent="0.35">
      <c r="A144" s="19">
        <v>7</v>
      </c>
      <c r="B144" s="17" t="s">
        <v>216</v>
      </c>
      <c r="C144" s="26">
        <v>61.66</v>
      </c>
      <c r="D144" s="27">
        <f t="shared" si="11"/>
        <v>8379</v>
      </c>
      <c r="E144" s="27">
        <v>8366</v>
      </c>
      <c r="F144" s="27">
        <v>13</v>
      </c>
      <c r="G144" s="40">
        <v>33</v>
      </c>
      <c r="H144" s="38"/>
      <c r="I144" s="40"/>
      <c r="J144" s="41"/>
      <c r="K144" s="40"/>
      <c r="L144" s="41"/>
    </row>
    <row r="145" spans="1:12" s="18" customFormat="1" ht="30" customHeight="1" x14ac:dyDescent="0.35">
      <c r="A145" s="19">
        <v>8</v>
      </c>
      <c r="B145" s="17" t="s">
        <v>96</v>
      </c>
      <c r="C145" s="26">
        <v>43.22</v>
      </c>
      <c r="D145" s="27">
        <f t="shared" si="11"/>
        <v>8414</v>
      </c>
      <c r="E145" s="27">
        <v>8406</v>
      </c>
      <c r="F145" s="27">
        <v>8</v>
      </c>
      <c r="G145" s="40">
        <v>46</v>
      </c>
      <c r="H145" s="44" t="s">
        <v>217</v>
      </c>
      <c r="I145" s="39">
        <f>C145+C146+C147</f>
        <v>121.92999999999999</v>
      </c>
      <c r="J145" s="41">
        <f>I145/100*100</f>
        <v>121.92999999999998</v>
      </c>
      <c r="K145" s="42">
        <f>D145+D146+D147</f>
        <v>20474</v>
      </c>
      <c r="L145" s="41">
        <f>K145/2500*100</f>
        <v>818.96</v>
      </c>
    </row>
    <row r="146" spans="1:12" s="18" customFormat="1" ht="30" customHeight="1" x14ac:dyDescent="0.35">
      <c r="A146" s="19">
        <v>9</v>
      </c>
      <c r="B146" s="17" t="s">
        <v>218</v>
      </c>
      <c r="C146" s="26">
        <v>50.6</v>
      </c>
      <c r="D146" s="27">
        <f t="shared" si="11"/>
        <v>6609</v>
      </c>
      <c r="E146" s="27">
        <v>6604</v>
      </c>
      <c r="F146" s="27">
        <v>5</v>
      </c>
      <c r="G146" s="40"/>
      <c r="H146" s="44"/>
      <c r="I146" s="40"/>
      <c r="J146" s="41"/>
      <c r="K146" s="40"/>
      <c r="L146" s="41"/>
    </row>
    <row r="147" spans="1:12" s="18" customFormat="1" ht="30" customHeight="1" x14ac:dyDescent="0.35">
      <c r="A147" s="19">
        <v>10</v>
      </c>
      <c r="B147" s="17" t="s">
        <v>219</v>
      </c>
      <c r="C147" s="26">
        <v>28.11</v>
      </c>
      <c r="D147" s="27">
        <f t="shared" si="11"/>
        <v>5451</v>
      </c>
      <c r="E147" s="27">
        <v>5439</v>
      </c>
      <c r="F147" s="27">
        <v>12</v>
      </c>
      <c r="G147" s="40"/>
      <c r="H147" s="44"/>
      <c r="I147" s="40"/>
      <c r="J147" s="41"/>
      <c r="K147" s="40"/>
      <c r="L147" s="41"/>
    </row>
    <row r="148" spans="1:12" s="18" customFormat="1" ht="30" customHeight="1" x14ac:dyDescent="0.35">
      <c r="A148" s="19">
        <v>4</v>
      </c>
      <c r="B148" s="17" t="s">
        <v>212</v>
      </c>
      <c r="C148" s="26">
        <v>20.12</v>
      </c>
      <c r="D148" s="25">
        <f>E148+F148</f>
        <v>4646</v>
      </c>
      <c r="E148" s="25">
        <v>4646</v>
      </c>
      <c r="F148" s="25">
        <v>0</v>
      </c>
      <c r="G148" s="40">
        <v>47</v>
      </c>
      <c r="H148" s="44" t="s">
        <v>305</v>
      </c>
      <c r="I148" s="39">
        <f>C148+C149+C150</f>
        <v>81.22</v>
      </c>
      <c r="J148" s="41">
        <f>I148/100*100</f>
        <v>81.22</v>
      </c>
      <c r="K148" s="42">
        <f>D148+D149+D150</f>
        <v>19497</v>
      </c>
      <c r="L148" s="41">
        <f>K148/2500*100</f>
        <v>779.88</v>
      </c>
    </row>
    <row r="149" spans="1:12" s="18" customFormat="1" ht="30" customHeight="1" x14ac:dyDescent="0.35">
      <c r="A149" s="19">
        <v>11</v>
      </c>
      <c r="B149" s="17" t="s">
        <v>220</v>
      </c>
      <c r="C149" s="26">
        <v>24.57</v>
      </c>
      <c r="D149" s="27">
        <f t="shared" si="11"/>
        <v>4054</v>
      </c>
      <c r="E149" s="27">
        <v>4036</v>
      </c>
      <c r="F149" s="23">
        <v>18</v>
      </c>
      <c r="G149" s="40"/>
      <c r="H149" s="44"/>
      <c r="I149" s="40"/>
      <c r="J149" s="41"/>
      <c r="K149" s="40"/>
      <c r="L149" s="41"/>
    </row>
    <row r="150" spans="1:12" s="18" customFormat="1" ht="30" customHeight="1" x14ac:dyDescent="0.35">
      <c r="A150" s="19">
        <v>12</v>
      </c>
      <c r="B150" s="17" t="s">
        <v>221</v>
      </c>
      <c r="C150" s="26">
        <v>36.53</v>
      </c>
      <c r="D150" s="27">
        <f t="shared" si="11"/>
        <v>10797</v>
      </c>
      <c r="E150" s="27">
        <v>10785</v>
      </c>
      <c r="F150" s="24">
        <v>12</v>
      </c>
      <c r="G150" s="40"/>
      <c r="H150" s="44"/>
      <c r="I150" s="40"/>
      <c r="J150" s="41"/>
      <c r="K150" s="40"/>
      <c r="L150" s="41"/>
    </row>
    <row r="151" spans="1:12" s="18" customFormat="1" ht="30" customHeight="1" x14ac:dyDescent="0.35">
      <c r="A151" s="19">
        <v>13</v>
      </c>
      <c r="B151" s="17" t="s">
        <v>222</v>
      </c>
      <c r="C151" s="26">
        <v>22.68</v>
      </c>
      <c r="D151" s="27">
        <f t="shared" si="11"/>
        <v>3673</v>
      </c>
      <c r="E151" s="27">
        <v>3666</v>
      </c>
      <c r="F151" s="24">
        <v>7</v>
      </c>
      <c r="G151" s="33">
        <v>48</v>
      </c>
      <c r="H151" s="36" t="s">
        <v>293</v>
      </c>
      <c r="I151" s="39">
        <f>C151+C152+C153</f>
        <v>93.07</v>
      </c>
      <c r="J151" s="41">
        <f>I151/100*100</f>
        <v>93.07</v>
      </c>
      <c r="K151" s="42">
        <f>D151+D152+D153</f>
        <v>14827</v>
      </c>
      <c r="L151" s="41">
        <f>K151/2500*100</f>
        <v>593.07999999999993</v>
      </c>
    </row>
    <row r="152" spans="1:12" s="18" customFormat="1" ht="30" customHeight="1" x14ac:dyDescent="0.35">
      <c r="A152" s="19">
        <v>14</v>
      </c>
      <c r="B152" s="17" t="s">
        <v>223</v>
      </c>
      <c r="C152" s="26">
        <v>21.18</v>
      </c>
      <c r="D152" s="27">
        <f t="shared" si="11"/>
        <v>4365</v>
      </c>
      <c r="E152" s="27">
        <v>4361</v>
      </c>
      <c r="F152" s="25">
        <v>4</v>
      </c>
      <c r="G152" s="34"/>
      <c r="H152" s="37"/>
      <c r="I152" s="40"/>
      <c r="J152" s="41"/>
      <c r="K152" s="40"/>
      <c r="L152" s="41"/>
    </row>
    <row r="153" spans="1:12" s="18" customFormat="1" ht="30" customHeight="1" x14ac:dyDescent="0.35">
      <c r="A153" s="19">
        <v>15</v>
      </c>
      <c r="B153" s="17" t="s">
        <v>224</v>
      </c>
      <c r="C153" s="26">
        <v>49.21</v>
      </c>
      <c r="D153" s="27">
        <f t="shared" si="11"/>
        <v>6789</v>
      </c>
      <c r="E153" s="27">
        <v>6780</v>
      </c>
      <c r="F153" s="23">
        <v>9</v>
      </c>
      <c r="G153" s="35"/>
      <c r="H153" s="38"/>
      <c r="I153" s="40"/>
      <c r="J153" s="41"/>
      <c r="K153" s="40"/>
      <c r="L153" s="41"/>
    </row>
    <row r="154" spans="1:12" s="18" customFormat="1" ht="30" customHeight="1" x14ac:dyDescent="0.35">
      <c r="A154" s="19">
        <v>16</v>
      </c>
      <c r="B154" s="17" t="s">
        <v>78</v>
      </c>
      <c r="C154" s="26">
        <v>37.68</v>
      </c>
      <c r="D154" s="27">
        <f t="shared" si="11"/>
        <v>3370</v>
      </c>
      <c r="E154" s="27">
        <v>3370</v>
      </c>
      <c r="F154" s="24">
        <v>0</v>
      </c>
      <c r="G154" s="34">
        <v>49</v>
      </c>
      <c r="H154" s="36" t="s">
        <v>294</v>
      </c>
      <c r="I154" s="39">
        <f>C154+C155+C156</f>
        <v>119.22</v>
      </c>
      <c r="J154" s="41">
        <f>I154/100*100</f>
        <v>119.22</v>
      </c>
      <c r="K154" s="42">
        <f>D154+D155+D156</f>
        <v>14813</v>
      </c>
      <c r="L154" s="43">
        <f>K154/2500*100</f>
        <v>592.52</v>
      </c>
    </row>
    <row r="155" spans="1:12" s="18" customFormat="1" ht="30" customHeight="1" x14ac:dyDescent="0.35">
      <c r="A155" s="19">
        <v>17</v>
      </c>
      <c r="B155" s="17" t="s">
        <v>225</v>
      </c>
      <c r="C155" s="26">
        <v>52.96</v>
      </c>
      <c r="D155" s="27">
        <f t="shared" si="11"/>
        <v>6116</v>
      </c>
      <c r="E155" s="27">
        <v>6103</v>
      </c>
      <c r="F155" s="24">
        <v>13</v>
      </c>
      <c r="G155" s="34"/>
      <c r="H155" s="37"/>
      <c r="I155" s="40"/>
      <c r="J155" s="41"/>
      <c r="K155" s="40"/>
      <c r="L155" s="43"/>
    </row>
    <row r="156" spans="1:12" s="18" customFormat="1" ht="30" customHeight="1" x14ac:dyDescent="0.35">
      <c r="A156" s="19">
        <v>18</v>
      </c>
      <c r="B156" s="17" t="s">
        <v>226</v>
      </c>
      <c r="C156" s="26">
        <v>28.58</v>
      </c>
      <c r="D156" s="27">
        <f t="shared" si="11"/>
        <v>5327</v>
      </c>
      <c r="E156" s="27">
        <v>5327</v>
      </c>
      <c r="F156" s="25">
        <v>0</v>
      </c>
      <c r="G156" s="35"/>
      <c r="H156" s="38"/>
      <c r="I156" s="40"/>
      <c r="J156" s="41"/>
      <c r="K156" s="40"/>
      <c r="L156" s="43"/>
    </row>
    <row r="157" spans="1:12" s="18" customFormat="1" ht="30" customHeight="1" x14ac:dyDescent="0.35">
      <c r="A157" s="19">
        <v>19</v>
      </c>
      <c r="B157" s="17" t="s">
        <v>227</v>
      </c>
      <c r="C157" s="26">
        <v>31.28</v>
      </c>
      <c r="D157" s="27">
        <f t="shared" si="11"/>
        <v>3474</v>
      </c>
      <c r="E157" s="27">
        <v>3457</v>
      </c>
      <c r="F157" s="27">
        <v>17</v>
      </c>
      <c r="G157" s="40">
        <v>50</v>
      </c>
      <c r="H157" s="44" t="s">
        <v>228</v>
      </c>
      <c r="I157" s="39">
        <f>C157+C158+C159</f>
        <v>105.56</v>
      </c>
      <c r="J157" s="41">
        <f>I157/100*100</f>
        <v>105.56</v>
      </c>
      <c r="K157" s="42">
        <f>D157+D158+D159</f>
        <v>12027</v>
      </c>
      <c r="L157" s="43">
        <f>K157/2500*100</f>
        <v>481.08000000000004</v>
      </c>
    </row>
    <row r="158" spans="1:12" s="18" customFormat="1" ht="30" customHeight="1" x14ac:dyDescent="0.35">
      <c r="A158" s="19">
        <v>20</v>
      </c>
      <c r="B158" s="17" t="s">
        <v>229</v>
      </c>
      <c r="C158" s="26">
        <v>49.75</v>
      </c>
      <c r="D158" s="27">
        <f t="shared" si="11"/>
        <v>3035</v>
      </c>
      <c r="E158" s="27">
        <v>3033</v>
      </c>
      <c r="F158" s="27">
        <v>2</v>
      </c>
      <c r="G158" s="40"/>
      <c r="H158" s="44"/>
      <c r="I158" s="40"/>
      <c r="J158" s="41"/>
      <c r="K158" s="40"/>
      <c r="L158" s="43"/>
    </row>
    <row r="159" spans="1:12" s="18" customFormat="1" ht="30" customHeight="1" x14ac:dyDescent="0.35">
      <c r="A159" s="19">
        <v>21</v>
      </c>
      <c r="B159" s="17" t="s">
        <v>230</v>
      </c>
      <c r="C159" s="26">
        <v>24.53</v>
      </c>
      <c r="D159" s="27">
        <f t="shared" si="11"/>
        <v>5518</v>
      </c>
      <c r="E159" s="27">
        <v>5518</v>
      </c>
      <c r="F159" s="27">
        <v>0</v>
      </c>
      <c r="G159" s="40"/>
      <c r="H159" s="44"/>
      <c r="I159" s="40"/>
      <c r="J159" s="41"/>
      <c r="K159" s="40"/>
      <c r="L159" s="43"/>
    </row>
    <row r="160" spans="1:12" s="18" customFormat="1" ht="30" customHeight="1" x14ac:dyDescent="0.35">
      <c r="A160" s="19">
        <v>22</v>
      </c>
      <c r="B160" s="17" t="s">
        <v>231</v>
      </c>
      <c r="C160" s="26">
        <v>66.430000000000007</v>
      </c>
      <c r="D160" s="27">
        <f t="shared" si="11"/>
        <v>3912</v>
      </c>
      <c r="E160" s="27">
        <v>3912</v>
      </c>
      <c r="F160" s="27">
        <v>0</v>
      </c>
      <c r="G160" s="40">
        <v>51</v>
      </c>
      <c r="H160" s="44" t="s">
        <v>232</v>
      </c>
      <c r="I160" s="39">
        <f>C160+C161</f>
        <v>122.56</v>
      </c>
      <c r="J160" s="41">
        <f>I160/100*100</f>
        <v>122.56</v>
      </c>
      <c r="K160" s="42">
        <f>D160+D161</f>
        <v>8754</v>
      </c>
      <c r="L160" s="41">
        <f t="shared" ref="L160" si="12">K160/2500*100</f>
        <v>350.15999999999997</v>
      </c>
    </row>
    <row r="161" spans="1:12" s="18" customFormat="1" ht="30" customHeight="1" x14ac:dyDescent="0.35">
      <c r="A161" s="19">
        <v>23</v>
      </c>
      <c r="B161" s="17" t="s">
        <v>233</v>
      </c>
      <c r="C161" s="26">
        <v>56.13</v>
      </c>
      <c r="D161" s="27">
        <f t="shared" si="11"/>
        <v>4842</v>
      </c>
      <c r="E161" s="27">
        <v>4839</v>
      </c>
      <c r="F161" s="27">
        <v>3</v>
      </c>
      <c r="G161" s="40"/>
      <c r="H161" s="44"/>
      <c r="I161" s="40"/>
      <c r="J161" s="41"/>
      <c r="K161" s="40"/>
      <c r="L161" s="41"/>
    </row>
    <row r="162" spans="1:12" s="18" customFormat="1" ht="30" customHeight="1" x14ac:dyDescent="0.35">
      <c r="A162" s="13" t="s">
        <v>234</v>
      </c>
      <c r="B162" s="14" t="s">
        <v>235</v>
      </c>
      <c r="C162" s="15"/>
      <c r="D162" s="27"/>
      <c r="E162" s="16"/>
      <c r="F162" s="16"/>
      <c r="G162" s="13" t="s">
        <v>234</v>
      </c>
      <c r="H162" s="14" t="s">
        <v>235</v>
      </c>
      <c r="I162" s="17"/>
      <c r="J162" s="21"/>
      <c r="K162" s="17"/>
      <c r="L162" s="17"/>
    </row>
    <row r="163" spans="1:12" s="18" customFormat="1" ht="30" customHeight="1" x14ac:dyDescent="0.35">
      <c r="A163" s="19">
        <v>1</v>
      </c>
      <c r="B163" s="17" t="s">
        <v>236</v>
      </c>
      <c r="C163" s="26">
        <v>35.64</v>
      </c>
      <c r="D163" s="27">
        <f t="shared" si="11"/>
        <v>15144</v>
      </c>
      <c r="E163" s="27">
        <v>15098</v>
      </c>
      <c r="F163" s="27">
        <v>46</v>
      </c>
      <c r="G163" s="40">
        <v>52</v>
      </c>
      <c r="H163" s="44" t="s">
        <v>237</v>
      </c>
      <c r="I163" s="39">
        <f>C163+C164+C165</f>
        <v>80.739999999999995</v>
      </c>
      <c r="J163" s="41">
        <f>I163/100*100</f>
        <v>80.739999999999995</v>
      </c>
      <c r="K163" s="42">
        <f>D163+D164+D165</f>
        <v>28192</v>
      </c>
      <c r="L163" s="57">
        <f>K163/2500*100</f>
        <v>1127.68</v>
      </c>
    </row>
    <row r="164" spans="1:12" s="18" customFormat="1" ht="30" customHeight="1" x14ac:dyDescent="0.35">
      <c r="A164" s="19">
        <v>2</v>
      </c>
      <c r="B164" s="17" t="s">
        <v>238</v>
      </c>
      <c r="C164" s="26">
        <v>20.63</v>
      </c>
      <c r="D164" s="27">
        <f t="shared" si="11"/>
        <v>7106</v>
      </c>
      <c r="E164" s="27">
        <v>7073</v>
      </c>
      <c r="F164" s="27">
        <v>33</v>
      </c>
      <c r="G164" s="40"/>
      <c r="H164" s="44"/>
      <c r="I164" s="40"/>
      <c r="J164" s="41"/>
      <c r="K164" s="40"/>
      <c r="L164" s="57"/>
    </row>
    <row r="165" spans="1:12" s="18" customFormat="1" ht="30" customHeight="1" x14ac:dyDescent="0.35">
      <c r="A165" s="19">
        <v>3</v>
      </c>
      <c r="B165" s="17" t="s">
        <v>27</v>
      </c>
      <c r="C165" s="26">
        <v>24.47</v>
      </c>
      <c r="D165" s="27">
        <f t="shared" si="11"/>
        <v>5942</v>
      </c>
      <c r="E165" s="27">
        <v>5936</v>
      </c>
      <c r="F165" s="27">
        <v>6</v>
      </c>
      <c r="G165" s="40"/>
      <c r="H165" s="44"/>
      <c r="I165" s="40"/>
      <c r="J165" s="41"/>
      <c r="K165" s="40"/>
      <c r="L165" s="57"/>
    </row>
    <row r="166" spans="1:12" s="18" customFormat="1" ht="30" customHeight="1" x14ac:dyDescent="0.35">
      <c r="A166" s="19">
        <v>4</v>
      </c>
      <c r="B166" s="17" t="s">
        <v>239</v>
      </c>
      <c r="C166" s="26">
        <v>32.76</v>
      </c>
      <c r="D166" s="27">
        <f t="shared" si="11"/>
        <v>2325</v>
      </c>
      <c r="E166" s="27">
        <v>2302</v>
      </c>
      <c r="F166" s="27">
        <v>23</v>
      </c>
      <c r="G166" s="33">
        <v>53</v>
      </c>
      <c r="H166" s="36" t="s">
        <v>240</v>
      </c>
      <c r="I166" s="45">
        <f>C166+C167+C168+C169</f>
        <v>126.86</v>
      </c>
      <c r="J166" s="48">
        <f>I166/100*100</f>
        <v>126.86</v>
      </c>
      <c r="K166" s="51">
        <f>SUM(D166:D169)</f>
        <v>11077</v>
      </c>
      <c r="L166" s="54">
        <f>K166/2500*100</f>
        <v>443.08</v>
      </c>
    </row>
    <row r="167" spans="1:12" s="18" customFormat="1" ht="30" customHeight="1" x14ac:dyDescent="0.35">
      <c r="A167" s="19">
        <v>5</v>
      </c>
      <c r="B167" s="17" t="s">
        <v>241</v>
      </c>
      <c r="C167" s="26">
        <v>33.01</v>
      </c>
      <c r="D167" s="27">
        <f t="shared" si="11"/>
        <v>3942</v>
      </c>
      <c r="E167" s="27">
        <v>3939</v>
      </c>
      <c r="F167" s="27">
        <v>3</v>
      </c>
      <c r="G167" s="34"/>
      <c r="H167" s="37"/>
      <c r="I167" s="46"/>
      <c r="J167" s="49"/>
      <c r="K167" s="52"/>
      <c r="L167" s="55"/>
    </row>
    <row r="168" spans="1:12" s="18" customFormat="1" ht="30" customHeight="1" x14ac:dyDescent="0.35">
      <c r="A168" s="19">
        <v>6</v>
      </c>
      <c r="B168" s="17" t="s">
        <v>242</v>
      </c>
      <c r="C168" s="26">
        <v>22.39</v>
      </c>
      <c r="D168" s="27">
        <f t="shared" si="11"/>
        <v>2904</v>
      </c>
      <c r="E168" s="27">
        <v>2901</v>
      </c>
      <c r="F168" s="27">
        <v>3</v>
      </c>
      <c r="G168" s="34"/>
      <c r="H168" s="37"/>
      <c r="I168" s="46"/>
      <c r="J168" s="49"/>
      <c r="K168" s="52"/>
      <c r="L168" s="55"/>
    </row>
    <row r="169" spans="1:12" s="18" customFormat="1" ht="30" customHeight="1" x14ac:dyDescent="0.35">
      <c r="A169" s="19">
        <v>7</v>
      </c>
      <c r="B169" s="17" t="s">
        <v>243</v>
      </c>
      <c r="C169" s="26">
        <v>38.700000000000003</v>
      </c>
      <c r="D169" s="27">
        <f t="shared" si="11"/>
        <v>1906</v>
      </c>
      <c r="E169" s="27">
        <v>1902</v>
      </c>
      <c r="F169" s="27">
        <v>4</v>
      </c>
      <c r="G169" s="35"/>
      <c r="H169" s="38"/>
      <c r="I169" s="47"/>
      <c r="J169" s="50"/>
      <c r="K169" s="53"/>
      <c r="L169" s="56"/>
    </row>
    <row r="170" spans="1:12" s="18" customFormat="1" ht="30" customHeight="1" x14ac:dyDescent="0.35">
      <c r="A170" s="19">
        <v>8</v>
      </c>
      <c r="B170" s="17" t="s">
        <v>244</v>
      </c>
      <c r="C170" s="26">
        <v>32.090000000000003</v>
      </c>
      <c r="D170" s="27">
        <f t="shared" si="11"/>
        <v>4043</v>
      </c>
      <c r="E170" s="27">
        <v>4043</v>
      </c>
      <c r="F170" s="27">
        <v>0</v>
      </c>
      <c r="G170" s="33">
        <v>54</v>
      </c>
      <c r="H170" s="36" t="s">
        <v>245</v>
      </c>
      <c r="I170" s="45">
        <f>C170+C171+C172+C173</f>
        <v>114.27000000000001</v>
      </c>
      <c r="J170" s="48">
        <f>I170/100*100</f>
        <v>114.27000000000001</v>
      </c>
      <c r="K170" s="51">
        <f>SUM(D170:D173)</f>
        <v>11563</v>
      </c>
      <c r="L170" s="54">
        <f>K170/2500*100</f>
        <v>462.52000000000004</v>
      </c>
    </row>
    <row r="171" spans="1:12" s="18" customFormat="1" ht="30" customHeight="1" x14ac:dyDescent="0.35">
      <c r="A171" s="19">
        <v>9</v>
      </c>
      <c r="B171" s="17" t="s">
        <v>101</v>
      </c>
      <c r="C171" s="26">
        <v>40.69</v>
      </c>
      <c r="D171" s="27">
        <f t="shared" si="11"/>
        <v>3950</v>
      </c>
      <c r="E171" s="27">
        <v>3942</v>
      </c>
      <c r="F171" s="27">
        <v>8</v>
      </c>
      <c r="G171" s="34"/>
      <c r="H171" s="37"/>
      <c r="I171" s="46"/>
      <c r="J171" s="49"/>
      <c r="K171" s="52"/>
      <c r="L171" s="55"/>
    </row>
    <row r="172" spans="1:12" s="18" customFormat="1" ht="30" customHeight="1" x14ac:dyDescent="0.35">
      <c r="A172" s="19">
        <v>10</v>
      </c>
      <c r="B172" s="17" t="s">
        <v>246</v>
      </c>
      <c r="C172" s="26">
        <v>13.03</v>
      </c>
      <c r="D172" s="27">
        <f t="shared" si="11"/>
        <v>868</v>
      </c>
      <c r="E172" s="27">
        <v>868</v>
      </c>
      <c r="F172" s="27">
        <v>0</v>
      </c>
      <c r="G172" s="34"/>
      <c r="H172" s="37"/>
      <c r="I172" s="46"/>
      <c r="J172" s="49"/>
      <c r="K172" s="52"/>
      <c r="L172" s="55"/>
    </row>
    <row r="173" spans="1:12" s="18" customFormat="1" ht="30" customHeight="1" x14ac:dyDescent="0.35">
      <c r="A173" s="19">
        <v>11</v>
      </c>
      <c r="B173" s="17" t="s">
        <v>247</v>
      </c>
      <c r="C173" s="26">
        <v>28.46</v>
      </c>
      <c r="D173" s="27">
        <f t="shared" si="11"/>
        <v>2702</v>
      </c>
      <c r="E173" s="27">
        <v>2644</v>
      </c>
      <c r="F173" s="27">
        <v>58</v>
      </c>
      <c r="G173" s="35"/>
      <c r="H173" s="38"/>
      <c r="I173" s="47"/>
      <c r="J173" s="50"/>
      <c r="K173" s="53"/>
      <c r="L173" s="56"/>
    </row>
    <row r="174" spans="1:12" s="18" customFormat="1" ht="30" customHeight="1" x14ac:dyDescent="0.35">
      <c r="A174" s="19">
        <v>12</v>
      </c>
      <c r="B174" s="17" t="s">
        <v>248</v>
      </c>
      <c r="C174" s="26">
        <v>55.22</v>
      </c>
      <c r="D174" s="27">
        <f t="shared" si="11"/>
        <v>4205</v>
      </c>
      <c r="E174" s="27">
        <v>4199</v>
      </c>
      <c r="F174" s="27">
        <v>6</v>
      </c>
      <c r="G174" s="40">
        <v>55</v>
      </c>
      <c r="H174" s="44" t="s">
        <v>249</v>
      </c>
      <c r="I174" s="39">
        <f>C174+C175</f>
        <v>138.05000000000001</v>
      </c>
      <c r="J174" s="41">
        <f>I174/100*100</f>
        <v>138.05000000000001</v>
      </c>
      <c r="K174" s="42">
        <f>D174+D175</f>
        <v>7100</v>
      </c>
      <c r="L174" s="41">
        <f t="shared" ref="L174" si="13">K174/2500*100</f>
        <v>284</v>
      </c>
    </row>
    <row r="175" spans="1:12" s="18" customFormat="1" ht="30" customHeight="1" x14ac:dyDescent="0.35">
      <c r="A175" s="19">
        <v>13</v>
      </c>
      <c r="B175" s="17" t="s">
        <v>250</v>
      </c>
      <c r="C175" s="26">
        <v>82.83</v>
      </c>
      <c r="D175" s="27">
        <f t="shared" si="11"/>
        <v>2895</v>
      </c>
      <c r="E175" s="27">
        <v>2895</v>
      </c>
      <c r="F175" s="27">
        <v>0</v>
      </c>
      <c r="G175" s="40"/>
      <c r="H175" s="44"/>
      <c r="I175" s="40"/>
      <c r="J175" s="41"/>
      <c r="K175" s="40"/>
      <c r="L175" s="41"/>
    </row>
    <row r="176" spans="1:12" s="18" customFormat="1" ht="30" customHeight="1" x14ac:dyDescent="0.35">
      <c r="A176" s="19">
        <v>14</v>
      </c>
      <c r="B176" s="17" t="s">
        <v>251</v>
      </c>
      <c r="C176" s="26">
        <v>22.12</v>
      </c>
      <c r="D176" s="27">
        <f t="shared" si="11"/>
        <v>3307</v>
      </c>
      <c r="E176" s="27">
        <v>3304</v>
      </c>
      <c r="F176" s="27">
        <v>3</v>
      </c>
      <c r="G176" s="33">
        <v>56</v>
      </c>
      <c r="H176" s="36" t="s">
        <v>252</v>
      </c>
      <c r="I176" s="45">
        <f>C176+C177+C178+C179</f>
        <v>117.82000000000001</v>
      </c>
      <c r="J176" s="48">
        <f>I176/100*100</f>
        <v>117.82000000000001</v>
      </c>
      <c r="K176" s="51">
        <f>SUM(D176:D179)</f>
        <v>13647</v>
      </c>
      <c r="L176" s="54">
        <f>K176/2500*100</f>
        <v>545.88</v>
      </c>
    </row>
    <row r="177" spans="1:12" s="18" customFormat="1" ht="30" customHeight="1" x14ac:dyDescent="0.35">
      <c r="A177" s="19">
        <v>15</v>
      </c>
      <c r="B177" s="17" t="s">
        <v>253</v>
      </c>
      <c r="C177" s="26">
        <v>31.78</v>
      </c>
      <c r="D177" s="27">
        <f t="shared" si="11"/>
        <v>2904</v>
      </c>
      <c r="E177" s="27">
        <v>2899</v>
      </c>
      <c r="F177" s="27">
        <v>5</v>
      </c>
      <c r="G177" s="34"/>
      <c r="H177" s="37"/>
      <c r="I177" s="46"/>
      <c r="J177" s="49"/>
      <c r="K177" s="52"/>
      <c r="L177" s="55"/>
    </row>
    <row r="178" spans="1:12" s="18" customFormat="1" ht="30" customHeight="1" x14ac:dyDescent="0.35">
      <c r="A178" s="19">
        <v>16</v>
      </c>
      <c r="B178" s="17" t="s">
        <v>254</v>
      </c>
      <c r="C178" s="26">
        <v>22.26</v>
      </c>
      <c r="D178" s="27">
        <f t="shared" si="11"/>
        <v>3042</v>
      </c>
      <c r="E178" s="27">
        <v>3041</v>
      </c>
      <c r="F178" s="27">
        <v>1</v>
      </c>
      <c r="G178" s="34"/>
      <c r="H178" s="37"/>
      <c r="I178" s="46"/>
      <c r="J178" s="49"/>
      <c r="K178" s="52"/>
      <c r="L178" s="55"/>
    </row>
    <row r="179" spans="1:12" s="18" customFormat="1" ht="30" customHeight="1" x14ac:dyDescent="0.35">
      <c r="A179" s="19">
        <v>17</v>
      </c>
      <c r="B179" s="17" t="s">
        <v>255</v>
      </c>
      <c r="C179" s="26">
        <v>41.66</v>
      </c>
      <c r="D179" s="27">
        <f t="shared" si="11"/>
        <v>4394</v>
      </c>
      <c r="E179" s="27">
        <v>4391</v>
      </c>
      <c r="F179" s="27">
        <v>3</v>
      </c>
      <c r="G179" s="35"/>
      <c r="H179" s="38"/>
      <c r="I179" s="47"/>
      <c r="J179" s="50"/>
      <c r="K179" s="53"/>
      <c r="L179" s="56"/>
    </row>
    <row r="180" spans="1:12" s="18" customFormat="1" ht="30" customHeight="1" x14ac:dyDescent="0.35">
      <c r="A180" s="19">
        <v>18</v>
      </c>
      <c r="B180" s="17" t="s">
        <v>256</v>
      </c>
      <c r="C180" s="26">
        <v>22.09</v>
      </c>
      <c r="D180" s="27">
        <f t="shared" si="11"/>
        <v>3232</v>
      </c>
      <c r="E180" s="27">
        <v>3229</v>
      </c>
      <c r="F180" s="27">
        <v>3</v>
      </c>
      <c r="G180" s="33">
        <v>57</v>
      </c>
      <c r="H180" s="36" t="s">
        <v>257</v>
      </c>
      <c r="I180" s="39">
        <f>C180+C181+C182</f>
        <v>126.54</v>
      </c>
      <c r="J180" s="41">
        <f>I180/100*100</f>
        <v>126.54</v>
      </c>
      <c r="K180" s="42">
        <f>D180+D181+D182</f>
        <v>14197</v>
      </c>
      <c r="L180" s="43">
        <f>K180/2500*100</f>
        <v>567.88</v>
      </c>
    </row>
    <row r="181" spans="1:12" s="18" customFormat="1" ht="30" customHeight="1" x14ac:dyDescent="0.35">
      <c r="A181" s="19">
        <v>19</v>
      </c>
      <c r="B181" s="17" t="s">
        <v>258</v>
      </c>
      <c r="C181" s="26">
        <v>57.78</v>
      </c>
      <c r="D181" s="27">
        <f t="shared" si="11"/>
        <v>6903</v>
      </c>
      <c r="E181" s="27">
        <v>6891</v>
      </c>
      <c r="F181" s="27">
        <v>12</v>
      </c>
      <c r="G181" s="34"/>
      <c r="H181" s="37"/>
      <c r="I181" s="40"/>
      <c r="J181" s="41"/>
      <c r="K181" s="40"/>
      <c r="L181" s="43"/>
    </row>
    <row r="182" spans="1:12" s="18" customFormat="1" ht="30" customHeight="1" x14ac:dyDescent="0.35">
      <c r="A182" s="19">
        <v>20</v>
      </c>
      <c r="B182" s="17" t="s">
        <v>259</v>
      </c>
      <c r="C182" s="26">
        <v>46.67</v>
      </c>
      <c r="D182" s="27">
        <f t="shared" si="11"/>
        <v>4062</v>
      </c>
      <c r="E182" s="27">
        <v>4050</v>
      </c>
      <c r="F182" s="27">
        <v>12</v>
      </c>
      <c r="G182" s="35"/>
      <c r="H182" s="38"/>
      <c r="I182" s="40"/>
      <c r="J182" s="41"/>
      <c r="K182" s="40"/>
      <c r="L182" s="43"/>
    </row>
    <row r="183" spans="1:12" s="18" customFormat="1" ht="30" customHeight="1" x14ac:dyDescent="0.35">
      <c r="A183" s="13" t="s">
        <v>260</v>
      </c>
      <c r="B183" s="14" t="s">
        <v>261</v>
      </c>
      <c r="C183" s="15"/>
      <c r="D183" s="27"/>
      <c r="E183" s="16"/>
      <c r="F183" s="16"/>
      <c r="G183" s="13" t="s">
        <v>260</v>
      </c>
      <c r="H183" s="14" t="s">
        <v>261</v>
      </c>
      <c r="I183" s="17"/>
      <c r="J183" s="21"/>
      <c r="K183" s="17"/>
      <c r="L183" s="17"/>
    </row>
    <row r="184" spans="1:12" s="18" customFormat="1" ht="36" customHeight="1" x14ac:dyDescent="0.35">
      <c r="A184" s="19">
        <v>1</v>
      </c>
      <c r="B184" s="17" t="s">
        <v>262</v>
      </c>
      <c r="C184" s="26">
        <v>4.5999999999999996</v>
      </c>
      <c r="D184" s="27">
        <f t="shared" si="11"/>
        <v>10032</v>
      </c>
      <c r="E184" s="27">
        <v>9799</v>
      </c>
      <c r="F184" s="27">
        <v>233</v>
      </c>
      <c r="G184" s="40">
        <v>58</v>
      </c>
      <c r="H184" s="44" t="s">
        <v>291</v>
      </c>
      <c r="I184" s="39">
        <f>SUM(C184:C188)</f>
        <v>91.570000000000007</v>
      </c>
      <c r="J184" s="41">
        <f>I184/100*100</f>
        <v>91.570000000000007</v>
      </c>
      <c r="K184" s="42">
        <f>SUM(D184:D188)</f>
        <v>24976</v>
      </c>
      <c r="L184" s="43">
        <f>K184/2500*100</f>
        <v>999.04</v>
      </c>
    </row>
    <row r="185" spans="1:12" s="18" customFormat="1" ht="36" customHeight="1" x14ac:dyDescent="0.35">
      <c r="A185" s="19">
        <v>2</v>
      </c>
      <c r="B185" s="17" t="s">
        <v>62</v>
      </c>
      <c r="C185" s="26">
        <v>10.72</v>
      </c>
      <c r="D185" s="27">
        <f t="shared" si="11"/>
        <v>3265</v>
      </c>
      <c r="E185" s="27">
        <v>3229</v>
      </c>
      <c r="F185" s="27">
        <v>36</v>
      </c>
      <c r="G185" s="40"/>
      <c r="H185" s="44"/>
      <c r="I185" s="39"/>
      <c r="J185" s="41"/>
      <c r="K185" s="42"/>
      <c r="L185" s="43"/>
    </row>
    <row r="186" spans="1:12" s="18" customFormat="1" ht="36" customHeight="1" x14ac:dyDescent="0.35">
      <c r="A186" s="19">
        <v>3</v>
      </c>
      <c r="B186" s="17" t="s">
        <v>263</v>
      </c>
      <c r="C186" s="26">
        <v>13</v>
      </c>
      <c r="D186" s="27">
        <f t="shared" si="11"/>
        <v>3132</v>
      </c>
      <c r="E186" s="27">
        <v>3087</v>
      </c>
      <c r="F186" s="27">
        <v>45</v>
      </c>
      <c r="G186" s="40"/>
      <c r="H186" s="44"/>
      <c r="I186" s="39"/>
      <c r="J186" s="41"/>
      <c r="K186" s="42"/>
      <c r="L186" s="43"/>
    </row>
    <row r="187" spans="1:12" s="18" customFormat="1" ht="36" customHeight="1" x14ac:dyDescent="0.35">
      <c r="A187" s="19">
        <v>4</v>
      </c>
      <c r="B187" s="17" t="s">
        <v>264</v>
      </c>
      <c r="C187" s="26">
        <v>22.66</v>
      </c>
      <c r="D187" s="27">
        <f t="shared" si="11"/>
        <v>5174</v>
      </c>
      <c r="E187" s="27">
        <v>5174</v>
      </c>
      <c r="F187" s="27">
        <v>0</v>
      </c>
      <c r="G187" s="40"/>
      <c r="H187" s="44"/>
      <c r="I187" s="39"/>
      <c r="J187" s="41"/>
      <c r="K187" s="42"/>
      <c r="L187" s="43"/>
    </row>
    <row r="188" spans="1:12" s="18" customFormat="1" ht="36" customHeight="1" x14ac:dyDescent="0.35">
      <c r="A188" s="19">
        <v>5</v>
      </c>
      <c r="B188" s="17" t="s">
        <v>265</v>
      </c>
      <c r="C188" s="26">
        <v>40.590000000000003</v>
      </c>
      <c r="D188" s="27">
        <f t="shared" si="11"/>
        <v>3373</v>
      </c>
      <c r="E188" s="27">
        <v>3368</v>
      </c>
      <c r="F188" s="27">
        <v>5</v>
      </c>
      <c r="G188" s="40"/>
      <c r="H188" s="44"/>
      <c r="I188" s="39"/>
      <c r="J188" s="41"/>
      <c r="K188" s="42"/>
      <c r="L188" s="43"/>
    </row>
    <row r="189" spans="1:12" s="18" customFormat="1" ht="30" customHeight="1" x14ac:dyDescent="0.35">
      <c r="A189" s="19">
        <v>6</v>
      </c>
      <c r="B189" s="17" t="s">
        <v>266</v>
      </c>
      <c r="C189" s="26">
        <v>35.46</v>
      </c>
      <c r="D189" s="27">
        <f t="shared" si="11"/>
        <v>3096</v>
      </c>
      <c r="E189" s="27">
        <v>3094</v>
      </c>
      <c r="F189" s="27">
        <v>2</v>
      </c>
      <c r="G189" s="40">
        <v>59</v>
      </c>
      <c r="H189" s="44" t="s">
        <v>295</v>
      </c>
      <c r="I189" s="39">
        <f>C189+C190+C191</f>
        <v>103.85999999999999</v>
      </c>
      <c r="J189" s="41">
        <f>I189/100*100</f>
        <v>103.85999999999997</v>
      </c>
      <c r="K189" s="42">
        <f>D189+D190+D191</f>
        <v>6920</v>
      </c>
      <c r="L189" s="43">
        <f>K189/2500*100</f>
        <v>276.79999999999995</v>
      </c>
    </row>
    <row r="190" spans="1:12" s="18" customFormat="1" ht="30" customHeight="1" x14ac:dyDescent="0.35">
      <c r="A190" s="19">
        <v>7</v>
      </c>
      <c r="B190" s="17" t="s">
        <v>267</v>
      </c>
      <c r="C190" s="26">
        <v>37.61</v>
      </c>
      <c r="D190" s="27">
        <f t="shared" si="11"/>
        <v>1737</v>
      </c>
      <c r="E190" s="27">
        <v>1737</v>
      </c>
      <c r="F190" s="27">
        <v>0</v>
      </c>
      <c r="G190" s="40"/>
      <c r="H190" s="44"/>
      <c r="I190" s="40"/>
      <c r="J190" s="41"/>
      <c r="K190" s="40"/>
      <c r="L190" s="43"/>
    </row>
    <row r="191" spans="1:12" s="18" customFormat="1" ht="30" customHeight="1" x14ac:dyDescent="0.35">
      <c r="A191" s="19">
        <v>8</v>
      </c>
      <c r="B191" s="17" t="s">
        <v>268</v>
      </c>
      <c r="C191" s="26">
        <v>30.79</v>
      </c>
      <c r="D191" s="27">
        <f t="shared" si="11"/>
        <v>2087</v>
      </c>
      <c r="E191" s="27">
        <v>2087</v>
      </c>
      <c r="F191" s="27">
        <v>0</v>
      </c>
      <c r="G191" s="40"/>
      <c r="H191" s="44"/>
      <c r="I191" s="40"/>
      <c r="J191" s="41"/>
      <c r="K191" s="40"/>
      <c r="L191" s="43"/>
    </row>
    <row r="192" spans="1:12" s="18" customFormat="1" ht="30" customHeight="1" x14ac:dyDescent="0.35">
      <c r="A192" s="19">
        <v>9</v>
      </c>
      <c r="B192" s="17" t="s">
        <v>269</v>
      </c>
      <c r="C192" s="26">
        <v>21.07</v>
      </c>
      <c r="D192" s="27">
        <f t="shared" si="11"/>
        <v>2967</v>
      </c>
      <c r="E192" s="27">
        <v>2962</v>
      </c>
      <c r="F192" s="27">
        <v>5</v>
      </c>
      <c r="G192" s="33">
        <v>60</v>
      </c>
      <c r="H192" s="36" t="s">
        <v>296</v>
      </c>
      <c r="I192" s="39">
        <f>C192+C193+C194</f>
        <v>84.740000000000009</v>
      </c>
      <c r="J192" s="41">
        <f>I192/100*100</f>
        <v>84.740000000000009</v>
      </c>
      <c r="K192" s="42">
        <f>D192+D193+D194</f>
        <v>6506</v>
      </c>
      <c r="L192" s="43">
        <f>K192/2500*100</f>
        <v>260.24</v>
      </c>
    </row>
    <row r="193" spans="1:12" s="18" customFormat="1" ht="30" customHeight="1" x14ac:dyDescent="0.35">
      <c r="A193" s="19">
        <v>10</v>
      </c>
      <c r="B193" s="17" t="s">
        <v>270</v>
      </c>
      <c r="C193" s="26">
        <v>29.44</v>
      </c>
      <c r="D193" s="27">
        <f t="shared" si="11"/>
        <v>2016</v>
      </c>
      <c r="E193" s="27">
        <v>2016</v>
      </c>
      <c r="F193" s="27">
        <v>0</v>
      </c>
      <c r="G193" s="34"/>
      <c r="H193" s="37"/>
      <c r="I193" s="40"/>
      <c r="J193" s="41"/>
      <c r="K193" s="40"/>
      <c r="L193" s="43"/>
    </row>
    <row r="194" spans="1:12" s="18" customFormat="1" ht="30" customHeight="1" x14ac:dyDescent="0.35">
      <c r="A194" s="19">
        <v>11</v>
      </c>
      <c r="B194" s="17" t="s">
        <v>272</v>
      </c>
      <c r="C194" s="26">
        <v>34.229999999999997</v>
      </c>
      <c r="D194" s="27">
        <f>E194+F194</f>
        <v>1523</v>
      </c>
      <c r="E194" s="27">
        <v>1520</v>
      </c>
      <c r="F194" s="27">
        <v>3</v>
      </c>
      <c r="G194" s="35"/>
      <c r="H194" s="38"/>
      <c r="I194" s="40"/>
      <c r="J194" s="41"/>
      <c r="K194" s="40"/>
      <c r="L194" s="43"/>
    </row>
    <row r="195" spans="1:12" s="18" customFormat="1" ht="30" customHeight="1" x14ac:dyDescent="0.35">
      <c r="A195" s="19">
        <v>12</v>
      </c>
      <c r="B195" s="17" t="s">
        <v>271</v>
      </c>
      <c r="C195" s="26">
        <v>58.34</v>
      </c>
      <c r="D195" s="27">
        <f t="shared" si="11"/>
        <v>3791</v>
      </c>
      <c r="E195" s="27">
        <v>3778</v>
      </c>
      <c r="F195" s="27">
        <v>13</v>
      </c>
      <c r="G195" s="33">
        <v>61</v>
      </c>
      <c r="H195" s="36" t="s">
        <v>297</v>
      </c>
      <c r="I195" s="39">
        <f>C195+C196+C197</f>
        <v>154.96</v>
      </c>
      <c r="J195" s="41">
        <f>I195/100*100</f>
        <v>154.96</v>
      </c>
      <c r="K195" s="42">
        <f>D195+D196+D197</f>
        <v>10416</v>
      </c>
      <c r="L195" s="43">
        <f>K195/2500*100</f>
        <v>416.64000000000004</v>
      </c>
    </row>
    <row r="196" spans="1:12" s="18" customFormat="1" ht="30" customHeight="1" x14ac:dyDescent="0.35">
      <c r="A196" s="19">
        <v>13</v>
      </c>
      <c r="B196" s="17" t="s">
        <v>273</v>
      </c>
      <c r="C196" s="26">
        <v>73.599999999999994</v>
      </c>
      <c r="D196" s="27">
        <f t="shared" si="11"/>
        <v>6196</v>
      </c>
      <c r="E196" s="27">
        <v>6187</v>
      </c>
      <c r="F196" s="27">
        <v>9</v>
      </c>
      <c r="G196" s="34"/>
      <c r="H196" s="37"/>
      <c r="I196" s="40"/>
      <c r="J196" s="41"/>
      <c r="K196" s="40"/>
      <c r="L196" s="43"/>
    </row>
    <row r="197" spans="1:12" s="18" customFormat="1" ht="30" customHeight="1" x14ac:dyDescent="0.35">
      <c r="A197" s="19">
        <v>14</v>
      </c>
      <c r="B197" s="17" t="s">
        <v>159</v>
      </c>
      <c r="C197" s="26">
        <v>23.02</v>
      </c>
      <c r="D197" s="27">
        <f t="shared" si="11"/>
        <v>429</v>
      </c>
      <c r="E197" s="27">
        <v>429</v>
      </c>
      <c r="F197" s="27">
        <v>0</v>
      </c>
      <c r="G197" s="35"/>
      <c r="H197" s="38"/>
      <c r="I197" s="40"/>
      <c r="J197" s="41"/>
      <c r="K197" s="40"/>
      <c r="L197" s="43"/>
    </row>
    <row r="198" spans="1:12" s="18" customFormat="1" ht="30" customHeight="1" x14ac:dyDescent="0.35">
      <c r="A198" s="13" t="s">
        <v>274</v>
      </c>
      <c r="B198" s="14" t="s">
        <v>301</v>
      </c>
      <c r="C198" s="15">
        <f>SUM(C199:C211)</f>
        <v>175.51999999999998</v>
      </c>
      <c r="D198" s="27"/>
      <c r="E198" s="16"/>
      <c r="F198" s="16"/>
      <c r="G198" s="13" t="s">
        <v>274</v>
      </c>
      <c r="H198" s="14" t="s">
        <v>301</v>
      </c>
      <c r="I198" s="17"/>
      <c r="J198" s="21"/>
      <c r="K198" s="17"/>
      <c r="L198" s="17"/>
    </row>
    <row r="199" spans="1:12" s="18" customFormat="1" ht="30" customHeight="1" x14ac:dyDescent="0.35">
      <c r="A199" s="19">
        <v>1</v>
      </c>
      <c r="B199" s="17" t="s">
        <v>275</v>
      </c>
      <c r="C199" s="26">
        <v>2.34</v>
      </c>
      <c r="D199" s="27">
        <f t="shared" si="11"/>
        <v>15189</v>
      </c>
      <c r="E199" s="27">
        <v>14893</v>
      </c>
      <c r="F199" s="27">
        <v>296</v>
      </c>
      <c r="G199" s="33">
        <v>62</v>
      </c>
      <c r="H199" s="36" t="s">
        <v>300</v>
      </c>
      <c r="I199" s="39">
        <f>C199+C200</f>
        <v>27.35</v>
      </c>
      <c r="J199" s="41">
        <f>I199/5.5*100</f>
        <v>497.27272727272725</v>
      </c>
      <c r="K199" s="42">
        <f>D199+D200</f>
        <v>30301</v>
      </c>
      <c r="L199" s="48">
        <f>K199/15000*100</f>
        <v>202.00666666666666</v>
      </c>
    </row>
    <row r="200" spans="1:12" s="18" customFormat="1" ht="30" customHeight="1" x14ac:dyDescent="0.35">
      <c r="A200" s="19">
        <v>2</v>
      </c>
      <c r="B200" s="17" t="s">
        <v>276</v>
      </c>
      <c r="C200" s="26">
        <v>25.01</v>
      </c>
      <c r="D200" s="27">
        <f t="shared" si="11"/>
        <v>15112</v>
      </c>
      <c r="E200" s="27">
        <v>14753</v>
      </c>
      <c r="F200" s="27">
        <v>359</v>
      </c>
      <c r="G200" s="35"/>
      <c r="H200" s="38"/>
      <c r="I200" s="40"/>
      <c r="J200" s="41"/>
      <c r="K200" s="40"/>
      <c r="L200" s="50"/>
    </row>
    <row r="201" spans="1:12" s="18" customFormat="1" ht="30" customHeight="1" x14ac:dyDescent="0.35">
      <c r="A201" s="19">
        <v>3</v>
      </c>
      <c r="B201" s="17" t="s">
        <v>277</v>
      </c>
      <c r="C201" s="26">
        <v>4.07</v>
      </c>
      <c r="D201" s="27">
        <f t="shared" ref="D201:D211" si="14">E201+F201</f>
        <v>18243</v>
      </c>
      <c r="E201" s="27">
        <v>17899</v>
      </c>
      <c r="F201" s="27">
        <v>344</v>
      </c>
      <c r="G201" s="40">
        <v>63</v>
      </c>
      <c r="H201" s="44" t="s">
        <v>302</v>
      </c>
      <c r="I201" s="39">
        <f>C201+C202</f>
        <v>31.76</v>
      </c>
      <c r="J201" s="41">
        <f>I201/5.5*100</f>
        <v>577.4545454545455</v>
      </c>
      <c r="K201" s="42">
        <f>D201+D202</f>
        <v>23136</v>
      </c>
      <c r="L201" s="43">
        <f>K201/15000*100</f>
        <v>154.24</v>
      </c>
    </row>
    <row r="202" spans="1:12" s="18" customFormat="1" ht="30" customHeight="1" x14ac:dyDescent="0.35">
      <c r="A202" s="19">
        <v>4</v>
      </c>
      <c r="B202" s="17" t="s">
        <v>278</v>
      </c>
      <c r="C202" s="26">
        <v>27.69</v>
      </c>
      <c r="D202" s="27">
        <f t="shared" si="14"/>
        <v>4893</v>
      </c>
      <c r="E202" s="27">
        <v>4876</v>
      </c>
      <c r="F202" s="27">
        <v>17</v>
      </c>
      <c r="G202" s="40"/>
      <c r="H202" s="44"/>
      <c r="I202" s="40"/>
      <c r="J202" s="41"/>
      <c r="K202" s="40"/>
      <c r="L202" s="43"/>
    </row>
    <row r="203" spans="1:12" s="18" customFormat="1" ht="30" customHeight="1" x14ac:dyDescent="0.35">
      <c r="A203" s="19">
        <v>5</v>
      </c>
      <c r="B203" s="17" t="s">
        <v>279</v>
      </c>
      <c r="C203" s="26">
        <v>1.4</v>
      </c>
      <c r="D203" s="27">
        <f t="shared" si="14"/>
        <v>18043</v>
      </c>
      <c r="E203" s="27">
        <v>17685</v>
      </c>
      <c r="F203" s="27">
        <v>358</v>
      </c>
      <c r="G203" s="40">
        <v>64</v>
      </c>
      <c r="H203" s="44" t="s">
        <v>303</v>
      </c>
      <c r="I203" s="39">
        <f>SUM(C203:C207)</f>
        <v>61.7</v>
      </c>
      <c r="J203" s="41">
        <f>I203/5.5*100</f>
        <v>1121.818181818182</v>
      </c>
      <c r="K203" s="42">
        <f>SUM(D203:D207)</f>
        <v>41624</v>
      </c>
      <c r="L203" s="41">
        <f>K203/15000*100</f>
        <v>277.49333333333334</v>
      </c>
    </row>
    <row r="204" spans="1:12" s="18" customFormat="1" ht="30" customHeight="1" x14ac:dyDescent="0.35">
      <c r="A204" s="19">
        <v>6</v>
      </c>
      <c r="B204" s="17" t="s">
        <v>280</v>
      </c>
      <c r="C204" s="26">
        <v>2.75</v>
      </c>
      <c r="D204" s="27">
        <f t="shared" si="14"/>
        <v>9985</v>
      </c>
      <c r="E204" s="27">
        <v>9618</v>
      </c>
      <c r="F204" s="27">
        <v>367</v>
      </c>
      <c r="G204" s="40"/>
      <c r="H204" s="44"/>
      <c r="I204" s="39"/>
      <c r="J204" s="41"/>
      <c r="K204" s="42"/>
      <c r="L204" s="41"/>
    </row>
    <row r="205" spans="1:12" s="18" customFormat="1" ht="30" customHeight="1" x14ac:dyDescent="0.35">
      <c r="A205" s="19">
        <v>7</v>
      </c>
      <c r="B205" s="17" t="s">
        <v>281</v>
      </c>
      <c r="C205" s="26">
        <v>9.2100000000000009</v>
      </c>
      <c r="D205" s="27">
        <f t="shared" si="14"/>
        <v>3856</v>
      </c>
      <c r="E205" s="27">
        <v>3709</v>
      </c>
      <c r="F205" s="27">
        <v>147</v>
      </c>
      <c r="G205" s="40"/>
      <c r="H205" s="44"/>
      <c r="I205" s="39"/>
      <c r="J205" s="41"/>
      <c r="K205" s="42"/>
      <c r="L205" s="41"/>
    </row>
    <row r="206" spans="1:12" s="18" customFormat="1" ht="30" customHeight="1" x14ac:dyDescent="0.35">
      <c r="A206" s="19">
        <v>8</v>
      </c>
      <c r="B206" s="17" t="s">
        <v>282</v>
      </c>
      <c r="C206" s="26">
        <v>15.09</v>
      </c>
      <c r="D206" s="27">
        <f t="shared" si="14"/>
        <v>4286</v>
      </c>
      <c r="E206" s="27">
        <v>4278</v>
      </c>
      <c r="F206" s="27">
        <v>8</v>
      </c>
      <c r="G206" s="40"/>
      <c r="H206" s="44"/>
      <c r="I206" s="39"/>
      <c r="J206" s="41"/>
      <c r="K206" s="42"/>
      <c r="L206" s="41"/>
    </row>
    <row r="207" spans="1:12" s="18" customFormat="1" ht="30" customHeight="1" x14ac:dyDescent="0.35">
      <c r="A207" s="19">
        <v>9</v>
      </c>
      <c r="B207" s="17" t="s">
        <v>283</v>
      </c>
      <c r="C207" s="26">
        <v>33.25</v>
      </c>
      <c r="D207" s="27">
        <f t="shared" si="14"/>
        <v>5454</v>
      </c>
      <c r="E207" s="27">
        <v>5443</v>
      </c>
      <c r="F207" s="27">
        <v>11</v>
      </c>
      <c r="G207" s="40"/>
      <c r="H207" s="44"/>
      <c r="I207" s="39"/>
      <c r="J207" s="41"/>
      <c r="K207" s="42"/>
      <c r="L207" s="41"/>
    </row>
    <row r="208" spans="1:12" s="18" customFormat="1" ht="30" customHeight="1" x14ac:dyDescent="0.35">
      <c r="A208" s="19">
        <v>10</v>
      </c>
      <c r="B208" s="17" t="s">
        <v>284</v>
      </c>
      <c r="C208" s="26">
        <v>1.64</v>
      </c>
      <c r="D208" s="27">
        <f t="shared" si="14"/>
        <v>20010</v>
      </c>
      <c r="E208" s="27">
        <v>19619</v>
      </c>
      <c r="F208" s="27">
        <v>391</v>
      </c>
      <c r="G208" s="33">
        <v>65</v>
      </c>
      <c r="H208" s="36" t="s">
        <v>285</v>
      </c>
      <c r="I208" s="45">
        <f>C209+C210+C211+C208</f>
        <v>54.709999999999994</v>
      </c>
      <c r="J208" s="48">
        <f>I208/5.5*100</f>
        <v>994.72727272727252</v>
      </c>
      <c r="K208" s="51">
        <f>SUM(D208:D211)</f>
        <v>50436</v>
      </c>
      <c r="L208" s="54">
        <f>K208/15000*100</f>
        <v>336.24</v>
      </c>
    </row>
    <row r="209" spans="1:12" s="18" customFormat="1" ht="30" customHeight="1" x14ac:dyDescent="0.35">
      <c r="A209" s="19">
        <v>11</v>
      </c>
      <c r="B209" s="17" t="s">
        <v>286</v>
      </c>
      <c r="C209" s="26">
        <v>2.19</v>
      </c>
      <c r="D209" s="27">
        <f t="shared" si="14"/>
        <v>15459</v>
      </c>
      <c r="E209" s="27">
        <v>15130</v>
      </c>
      <c r="F209" s="27">
        <v>329</v>
      </c>
      <c r="G209" s="34"/>
      <c r="H209" s="37"/>
      <c r="I209" s="46"/>
      <c r="J209" s="49"/>
      <c r="K209" s="52"/>
      <c r="L209" s="55"/>
    </row>
    <row r="210" spans="1:12" s="18" customFormat="1" ht="30" customHeight="1" x14ac:dyDescent="0.35">
      <c r="A210" s="19">
        <v>12</v>
      </c>
      <c r="B210" s="17" t="s">
        <v>287</v>
      </c>
      <c r="C210" s="26">
        <v>13.58</v>
      </c>
      <c r="D210" s="27">
        <f t="shared" si="14"/>
        <v>8884</v>
      </c>
      <c r="E210" s="27">
        <v>8704</v>
      </c>
      <c r="F210" s="27">
        <v>180</v>
      </c>
      <c r="G210" s="34"/>
      <c r="H210" s="37"/>
      <c r="I210" s="46"/>
      <c r="J210" s="49"/>
      <c r="K210" s="52"/>
      <c r="L210" s="55"/>
    </row>
    <row r="211" spans="1:12" s="18" customFormat="1" ht="30" customHeight="1" x14ac:dyDescent="0.35">
      <c r="A211" s="19">
        <v>13</v>
      </c>
      <c r="B211" s="17" t="s">
        <v>288</v>
      </c>
      <c r="C211" s="26">
        <v>37.299999999999997</v>
      </c>
      <c r="D211" s="27">
        <f t="shared" si="14"/>
        <v>6083</v>
      </c>
      <c r="E211" s="27">
        <v>6059</v>
      </c>
      <c r="F211" s="27">
        <v>24</v>
      </c>
      <c r="G211" s="35"/>
      <c r="H211" s="38"/>
      <c r="I211" s="47"/>
      <c r="J211" s="50"/>
      <c r="K211" s="53"/>
      <c r="L211" s="56"/>
    </row>
  </sheetData>
  <mergeCells count="403">
    <mergeCell ref="I4:J4"/>
    <mergeCell ref="K4:L4"/>
    <mergeCell ref="G8:G10"/>
    <mergeCell ref="H8:H10"/>
    <mergeCell ref="I8:I10"/>
    <mergeCell ref="J8:J10"/>
    <mergeCell ref="K8:K10"/>
    <mergeCell ref="L8:L10"/>
    <mergeCell ref="A1:L1"/>
    <mergeCell ref="A3:A5"/>
    <mergeCell ref="B3:B5"/>
    <mergeCell ref="C3:C5"/>
    <mergeCell ref="E3:E5"/>
    <mergeCell ref="G3:H3"/>
    <mergeCell ref="I3:L3"/>
    <mergeCell ref="G4:G5"/>
    <mergeCell ref="H4:H5"/>
    <mergeCell ref="D3:D5"/>
    <mergeCell ref="F3:F5"/>
    <mergeCell ref="G14:G16"/>
    <mergeCell ref="H14:H16"/>
    <mergeCell ref="I14:I16"/>
    <mergeCell ref="J14:J16"/>
    <mergeCell ref="K14:K16"/>
    <mergeCell ref="L14:L16"/>
    <mergeCell ref="G11:G13"/>
    <mergeCell ref="H11:H13"/>
    <mergeCell ref="I11:I13"/>
    <mergeCell ref="J11:J13"/>
    <mergeCell ref="K11:K13"/>
    <mergeCell ref="L11:L13"/>
    <mergeCell ref="G20:G22"/>
    <mergeCell ref="H20:H22"/>
    <mergeCell ref="I20:I22"/>
    <mergeCell ref="J20:J22"/>
    <mergeCell ref="K20:K22"/>
    <mergeCell ref="L20:L22"/>
    <mergeCell ref="G17:G19"/>
    <mergeCell ref="H17:H19"/>
    <mergeCell ref="I17:I19"/>
    <mergeCell ref="J17:J19"/>
    <mergeCell ref="K17:K19"/>
    <mergeCell ref="L17:L19"/>
    <mergeCell ref="G26:G27"/>
    <mergeCell ref="H26:H27"/>
    <mergeCell ref="I26:I27"/>
    <mergeCell ref="J26:J27"/>
    <mergeCell ref="K26:K27"/>
    <mergeCell ref="L26:L27"/>
    <mergeCell ref="G23:G25"/>
    <mergeCell ref="H23:H25"/>
    <mergeCell ref="I23:I25"/>
    <mergeCell ref="J23:J25"/>
    <mergeCell ref="K23:K25"/>
    <mergeCell ref="L23:L25"/>
    <mergeCell ref="G32:G34"/>
    <mergeCell ref="H32:H34"/>
    <mergeCell ref="I32:I34"/>
    <mergeCell ref="J32:J34"/>
    <mergeCell ref="K32:K34"/>
    <mergeCell ref="L32:L34"/>
    <mergeCell ref="G29:G31"/>
    <mergeCell ref="H29:H31"/>
    <mergeCell ref="I29:I31"/>
    <mergeCell ref="J29:J31"/>
    <mergeCell ref="K29:K31"/>
    <mergeCell ref="L29:L31"/>
    <mergeCell ref="G37:G38"/>
    <mergeCell ref="H37:H38"/>
    <mergeCell ref="I37:I38"/>
    <mergeCell ref="J37:J38"/>
    <mergeCell ref="K37:K38"/>
    <mergeCell ref="L37:L38"/>
    <mergeCell ref="G35:G36"/>
    <mergeCell ref="H35:H36"/>
    <mergeCell ref="I35:I36"/>
    <mergeCell ref="J35:J36"/>
    <mergeCell ref="K35:K36"/>
    <mergeCell ref="L35:L36"/>
    <mergeCell ref="G41:G42"/>
    <mergeCell ref="H41:H42"/>
    <mergeCell ref="I41:I42"/>
    <mergeCell ref="J41:J42"/>
    <mergeCell ref="K41:K42"/>
    <mergeCell ref="L41:L42"/>
    <mergeCell ref="G39:G40"/>
    <mergeCell ref="H39:H40"/>
    <mergeCell ref="I39:I40"/>
    <mergeCell ref="J39:J40"/>
    <mergeCell ref="K39:K40"/>
    <mergeCell ref="L39:L40"/>
    <mergeCell ref="G45:G47"/>
    <mergeCell ref="H45:H47"/>
    <mergeCell ref="I45:I47"/>
    <mergeCell ref="J45:J47"/>
    <mergeCell ref="K45:K47"/>
    <mergeCell ref="L45:L47"/>
    <mergeCell ref="G43:G44"/>
    <mergeCell ref="H43:H44"/>
    <mergeCell ref="I43:I44"/>
    <mergeCell ref="J43:J44"/>
    <mergeCell ref="K43:K44"/>
    <mergeCell ref="L43:L44"/>
    <mergeCell ref="G52:G55"/>
    <mergeCell ref="H52:H55"/>
    <mergeCell ref="I52:I55"/>
    <mergeCell ref="J52:J55"/>
    <mergeCell ref="K52:K55"/>
    <mergeCell ref="L52:L55"/>
    <mergeCell ref="G49:G51"/>
    <mergeCell ref="H49:H51"/>
    <mergeCell ref="I49:I51"/>
    <mergeCell ref="J49:J51"/>
    <mergeCell ref="K49:K51"/>
    <mergeCell ref="L49:L51"/>
    <mergeCell ref="G58:G60"/>
    <mergeCell ref="H58:H60"/>
    <mergeCell ref="I58:I60"/>
    <mergeCell ref="J58:J60"/>
    <mergeCell ref="K58:K60"/>
    <mergeCell ref="L58:L60"/>
    <mergeCell ref="G56:G57"/>
    <mergeCell ref="H56:H57"/>
    <mergeCell ref="I56:I57"/>
    <mergeCell ref="J56:J57"/>
    <mergeCell ref="K56:K57"/>
    <mergeCell ref="L56:L57"/>
    <mergeCell ref="G64:G66"/>
    <mergeCell ref="H64:H66"/>
    <mergeCell ref="I64:I66"/>
    <mergeCell ref="J64:J66"/>
    <mergeCell ref="K64:K66"/>
    <mergeCell ref="L64:L66"/>
    <mergeCell ref="G61:G63"/>
    <mergeCell ref="H61:H63"/>
    <mergeCell ref="I61:I63"/>
    <mergeCell ref="J61:J63"/>
    <mergeCell ref="K61:K63"/>
    <mergeCell ref="L61:L63"/>
    <mergeCell ref="G71:G73"/>
    <mergeCell ref="H71:H73"/>
    <mergeCell ref="I71:I73"/>
    <mergeCell ref="J71:J73"/>
    <mergeCell ref="K71:K73"/>
    <mergeCell ref="L71:L73"/>
    <mergeCell ref="G68:G70"/>
    <mergeCell ref="H68:H70"/>
    <mergeCell ref="I68:I70"/>
    <mergeCell ref="J68:J70"/>
    <mergeCell ref="K68:K70"/>
    <mergeCell ref="L68:L70"/>
    <mergeCell ref="G77:G79"/>
    <mergeCell ref="H77:H79"/>
    <mergeCell ref="I77:I79"/>
    <mergeCell ref="J77:J79"/>
    <mergeCell ref="K77:K79"/>
    <mergeCell ref="L77:L79"/>
    <mergeCell ref="G74:G76"/>
    <mergeCell ref="H74:H76"/>
    <mergeCell ref="I74:I76"/>
    <mergeCell ref="J74:J76"/>
    <mergeCell ref="K74:K76"/>
    <mergeCell ref="L74:L76"/>
    <mergeCell ref="G83:G85"/>
    <mergeCell ref="H83:H85"/>
    <mergeCell ref="I83:I85"/>
    <mergeCell ref="J83:J85"/>
    <mergeCell ref="K83:K85"/>
    <mergeCell ref="L83:L85"/>
    <mergeCell ref="G80:G82"/>
    <mergeCell ref="H80:H82"/>
    <mergeCell ref="I80:I82"/>
    <mergeCell ref="J80:J82"/>
    <mergeCell ref="K80:K82"/>
    <mergeCell ref="L80:L82"/>
    <mergeCell ref="G90:G93"/>
    <mergeCell ref="H90:H93"/>
    <mergeCell ref="I90:I93"/>
    <mergeCell ref="J90:J93"/>
    <mergeCell ref="K90:K93"/>
    <mergeCell ref="L90:L93"/>
    <mergeCell ref="G87:G89"/>
    <mergeCell ref="H87:H89"/>
    <mergeCell ref="I87:I89"/>
    <mergeCell ref="J87:J89"/>
    <mergeCell ref="K87:K89"/>
    <mergeCell ref="L87:L89"/>
    <mergeCell ref="G96:G98"/>
    <mergeCell ref="H96:H98"/>
    <mergeCell ref="I96:I98"/>
    <mergeCell ref="J96:J98"/>
    <mergeCell ref="K96:K98"/>
    <mergeCell ref="L96:L98"/>
    <mergeCell ref="G94:G95"/>
    <mergeCell ref="H94:H95"/>
    <mergeCell ref="I94:I95"/>
    <mergeCell ref="J94:J95"/>
    <mergeCell ref="K94:K95"/>
    <mergeCell ref="L94:L95"/>
    <mergeCell ref="G105:G108"/>
    <mergeCell ref="H105:H108"/>
    <mergeCell ref="I105:I108"/>
    <mergeCell ref="J105:J108"/>
    <mergeCell ref="K105:K108"/>
    <mergeCell ref="L105:L108"/>
    <mergeCell ref="G99:G103"/>
    <mergeCell ref="H99:H103"/>
    <mergeCell ref="I99:I103"/>
    <mergeCell ref="J99:J103"/>
    <mergeCell ref="K99:K103"/>
    <mergeCell ref="L99:L103"/>
    <mergeCell ref="G112:G114"/>
    <mergeCell ref="H112:H114"/>
    <mergeCell ref="I112:I114"/>
    <mergeCell ref="J112:J114"/>
    <mergeCell ref="K112:K114"/>
    <mergeCell ref="L112:L114"/>
    <mergeCell ref="G109:G111"/>
    <mergeCell ref="H109:H111"/>
    <mergeCell ref="I109:I111"/>
    <mergeCell ref="J109:J111"/>
    <mergeCell ref="K109:K111"/>
    <mergeCell ref="L109:L111"/>
    <mergeCell ref="G117:G119"/>
    <mergeCell ref="H117:H119"/>
    <mergeCell ref="I117:I119"/>
    <mergeCell ref="J117:J119"/>
    <mergeCell ref="K117:K119"/>
    <mergeCell ref="L117:L119"/>
    <mergeCell ref="G115:G116"/>
    <mergeCell ref="H115:H116"/>
    <mergeCell ref="I115:I116"/>
    <mergeCell ref="J115:J116"/>
    <mergeCell ref="K115:K116"/>
    <mergeCell ref="L115:L116"/>
    <mergeCell ref="G123:G124"/>
    <mergeCell ref="H123:H124"/>
    <mergeCell ref="I123:I124"/>
    <mergeCell ref="J123:J124"/>
    <mergeCell ref="K123:K124"/>
    <mergeCell ref="L123:L124"/>
    <mergeCell ref="G120:G122"/>
    <mergeCell ref="H120:H122"/>
    <mergeCell ref="I120:I122"/>
    <mergeCell ref="J120:J122"/>
    <mergeCell ref="K120:K122"/>
    <mergeCell ref="L120:L122"/>
    <mergeCell ref="G128:G130"/>
    <mergeCell ref="H128:H130"/>
    <mergeCell ref="I128:I130"/>
    <mergeCell ref="J128:J130"/>
    <mergeCell ref="K128:K130"/>
    <mergeCell ref="L128:L130"/>
    <mergeCell ref="G126:G127"/>
    <mergeCell ref="H126:H127"/>
    <mergeCell ref="I126:I127"/>
    <mergeCell ref="J126:J127"/>
    <mergeCell ref="K126:K127"/>
    <mergeCell ref="L126:L127"/>
    <mergeCell ref="G134:G137"/>
    <mergeCell ref="H134:H137"/>
    <mergeCell ref="I134:I137"/>
    <mergeCell ref="J134:J137"/>
    <mergeCell ref="K134:K137"/>
    <mergeCell ref="L134:L137"/>
    <mergeCell ref="G131:G133"/>
    <mergeCell ref="H131:H133"/>
    <mergeCell ref="I131:I133"/>
    <mergeCell ref="J131:J133"/>
    <mergeCell ref="K131:K133"/>
    <mergeCell ref="L131:L133"/>
    <mergeCell ref="G142:G144"/>
    <mergeCell ref="H142:H144"/>
    <mergeCell ref="I142:I144"/>
    <mergeCell ref="J142:J144"/>
    <mergeCell ref="K142:K144"/>
    <mergeCell ref="L142:L144"/>
    <mergeCell ref="G139:G141"/>
    <mergeCell ref="H139:H141"/>
    <mergeCell ref="I139:I141"/>
    <mergeCell ref="J139:J141"/>
    <mergeCell ref="K139:K141"/>
    <mergeCell ref="L139:L141"/>
    <mergeCell ref="G157:G159"/>
    <mergeCell ref="H157:H159"/>
    <mergeCell ref="I157:I159"/>
    <mergeCell ref="J157:J159"/>
    <mergeCell ref="K157:K159"/>
    <mergeCell ref="L157:L159"/>
    <mergeCell ref="G145:G147"/>
    <mergeCell ref="H145:H147"/>
    <mergeCell ref="I145:I147"/>
    <mergeCell ref="J145:J147"/>
    <mergeCell ref="K145:K147"/>
    <mergeCell ref="L145:L147"/>
    <mergeCell ref="H148:H150"/>
    <mergeCell ref="I148:I150"/>
    <mergeCell ref="J148:J150"/>
    <mergeCell ref="K148:K150"/>
    <mergeCell ref="L148:L150"/>
    <mergeCell ref="G148:G150"/>
    <mergeCell ref="I151:I153"/>
    <mergeCell ref="J151:J153"/>
    <mergeCell ref="K151:K153"/>
    <mergeCell ref="L151:L153"/>
    <mergeCell ref="H151:H153"/>
    <mergeCell ref="G151:G153"/>
    <mergeCell ref="G163:G165"/>
    <mergeCell ref="H163:H165"/>
    <mergeCell ref="I163:I165"/>
    <mergeCell ref="J163:J165"/>
    <mergeCell ref="K163:K165"/>
    <mergeCell ref="L163:L165"/>
    <mergeCell ref="G160:G161"/>
    <mergeCell ref="H160:H161"/>
    <mergeCell ref="I160:I161"/>
    <mergeCell ref="J160:J161"/>
    <mergeCell ref="K160:K161"/>
    <mergeCell ref="L160:L161"/>
    <mergeCell ref="G170:G173"/>
    <mergeCell ref="H170:H173"/>
    <mergeCell ref="I170:I173"/>
    <mergeCell ref="J170:J173"/>
    <mergeCell ref="K170:K173"/>
    <mergeCell ref="L170:L173"/>
    <mergeCell ref="G166:G169"/>
    <mergeCell ref="H166:H169"/>
    <mergeCell ref="I166:I169"/>
    <mergeCell ref="J166:J169"/>
    <mergeCell ref="K166:K169"/>
    <mergeCell ref="L166:L169"/>
    <mergeCell ref="G176:G179"/>
    <mergeCell ref="H176:H179"/>
    <mergeCell ref="I176:I179"/>
    <mergeCell ref="J176:J179"/>
    <mergeCell ref="K176:K179"/>
    <mergeCell ref="L176:L179"/>
    <mergeCell ref="G174:G175"/>
    <mergeCell ref="H174:H175"/>
    <mergeCell ref="I174:I175"/>
    <mergeCell ref="J174:J175"/>
    <mergeCell ref="K174:K175"/>
    <mergeCell ref="L174:L175"/>
    <mergeCell ref="G201:G202"/>
    <mergeCell ref="H201:H202"/>
    <mergeCell ref="I201:I202"/>
    <mergeCell ref="J201:J202"/>
    <mergeCell ref="K201:K202"/>
    <mergeCell ref="L201:L202"/>
    <mergeCell ref="G199:G200"/>
    <mergeCell ref="H199:H200"/>
    <mergeCell ref="I199:I200"/>
    <mergeCell ref="J199:J200"/>
    <mergeCell ref="K199:K200"/>
    <mergeCell ref="L199:L200"/>
    <mergeCell ref="G208:G211"/>
    <mergeCell ref="H208:H211"/>
    <mergeCell ref="I208:I211"/>
    <mergeCell ref="J208:J211"/>
    <mergeCell ref="K208:K211"/>
    <mergeCell ref="L208:L211"/>
    <mergeCell ref="G203:G207"/>
    <mergeCell ref="H203:H207"/>
    <mergeCell ref="I203:I207"/>
    <mergeCell ref="J203:J207"/>
    <mergeCell ref="K203:K207"/>
    <mergeCell ref="L203:L207"/>
    <mergeCell ref="H154:H156"/>
    <mergeCell ref="I154:I156"/>
    <mergeCell ref="J154:J156"/>
    <mergeCell ref="K154:K156"/>
    <mergeCell ref="L154:L156"/>
    <mergeCell ref="G154:G156"/>
    <mergeCell ref="G189:G191"/>
    <mergeCell ref="H189:H191"/>
    <mergeCell ref="I189:I191"/>
    <mergeCell ref="J189:J191"/>
    <mergeCell ref="K189:K191"/>
    <mergeCell ref="L189:L191"/>
    <mergeCell ref="H184:H188"/>
    <mergeCell ref="G184:G188"/>
    <mergeCell ref="I184:I188"/>
    <mergeCell ref="J184:J188"/>
    <mergeCell ref="K184:K188"/>
    <mergeCell ref="L184:L188"/>
    <mergeCell ref="G180:G182"/>
    <mergeCell ref="H180:H182"/>
    <mergeCell ref="I180:I182"/>
    <mergeCell ref="J180:J182"/>
    <mergeCell ref="K180:K182"/>
    <mergeCell ref="L180:L182"/>
    <mergeCell ref="G192:G194"/>
    <mergeCell ref="H192:H194"/>
    <mergeCell ref="H195:H197"/>
    <mergeCell ref="I192:I194"/>
    <mergeCell ref="J192:J194"/>
    <mergeCell ref="K192:K194"/>
    <mergeCell ref="L192:L194"/>
    <mergeCell ref="I195:I197"/>
    <mergeCell ref="J195:J197"/>
    <mergeCell ref="K195:K197"/>
    <mergeCell ref="L195:L197"/>
    <mergeCell ref="G195:G197"/>
  </mergeCells>
  <pageMargins left="0.5" right="0.25" top="0.5" bottom="0.3" header="0.31496062992126" footer="0.15748031496063"/>
  <pageSetup paperSize="9" scale="97" orientation="landscape" r:id="rId1"/>
  <headerFooter>
    <oddFooter>&amp;CTrang &amp;P</oddFooter>
  </headerFooter>
  <rowBreaks count="2" manualBreakCount="2">
    <brk id="16" max="11" man="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Du kien Pa sap xep</vt:lpstr>
      <vt:lpstr>'PL- Du kien Pa sap xep'!Print_Titles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2025-04-16T07:57:28Z</cp:lastPrinted>
  <dcterms:created xsi:type="dcterms:W3CDTF">2025-04-13T10:16:08Z</dcterms:created>
  <dcterms:modified xsi:type="dcterms:W3CDTF">2025-04-16T07:58:01Z</dcterms:modified>
</cp:coreProperties>
</file>