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PHE DUYET BÁO CAO TAI CHINH CONG TY THUY LOI\"/>
    </mc:Choice>
  </mc:AlternateContent>
  <xr:revisionPtr revIDLastSave="0" documentId="13_ncr:1_{C769047F-128D-4E85-8F76-BD8CD9D26C0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BCĐKT" sheetId="1" r:id="rId1"/>
    <sheet name="KQ HĐKD" sheetId="2" r:id="rId2"/>
    <sheet name="PP lợi nhuận" sheetId="3" r:id="rId3"/>
  </sheets>
  <definedNames>
    <definedName name="_xlnm.Print_Titles" localSheetId="0">BCĐKT!$7:$7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3" l="1"/>
  <c r="E20" i="2"/>
  <c r="E10" i="2"/>
  <c r="E21" i="2" s="1"/>
  <c r="E62" i="1"/>
  <c r="D62" i="1"/>
  <c r="E59" i="1"/>
  <c r="E56" i="1" s="1"/>
  <c r="E52" i="1"/>
  <c r="E13" i="1"/>
  <c r="E10" i="1"/>
  <c r="D10" i="1"/>
  <c r="D13" i="1"/>
  <c r="E15" i="1"/>
  <c r="E20" i="1"/>
  <c r="E22" i="1"/>
  <c r="E26" i="1"/>
  <c r="E32" i="1"/>
  <c r="E31" i="1" s="1"/>
  <c r="E35" i="1"/>
  <c r="E37" i="1"/>
  <c r="E42" i="1"/>
  <c r="E22" i="2" l="1"/>
  <c r="E23" i="2" s="1"/>
  <c r="E12" i="2"/>
  <c r="E17" i="2" s="1"/>
  <c r="E55" i="1"/>
  <c r="E41" i="1"/>
  <c r="E9" i="1"/>
  <c r="E25" i="1"/>
  <c r="D15" i="1"/>
  <c r="D20" i="1"/>
  <c r="D22" i="1"/>
  <c r="D26" i="1"/>
  <c r="D32" i="1"/>
  <c r="D31" i="1" s="1"/>
  <c r="D35" i="1"/>
  <c r="D37" i="1"/>
  <c r="D42" i="1"/>
  <c r="D52" i="1"/>
  <c r="D59" i="1"/>
  <c r="D56" i="1" s="1"/>
  <c r="D55" i="1" s="1"/>
  <c r="D9" i="1" l="1"/>
  <c r="E39" i="1"/>
  <c r="E64" i="1"/>
  <c r="D25" i="1"/>
  <c r="D39" i="1" s="1"/>
  <c r="D41" i="1"/>
  <c r="D64" i="1" s="1"/>
  <c r="D20" i="2"/>
  <c r="D10" i="2"/>
  <c r="D12" i="2" s="1"/>
  <c r="D17" i="2" s="1"/>
  <c r="E67" i="1" l="1"/>
  <c r="D67" i="1"/>
  <c r="D21" i="2"/>
  <c r="D22" i="2" l="1"/>
  <c r="D23" i="2" s="1"/>
</calcChain>
</file>

<file path=xl/sharedStrings.xml><?xml version="1.0" encoding="utf-8"?>
<sst xmlns="http://schemas.openxmlformats.org/spreadsheetml/2006/main" count="226" uniqueCount="179">
  <si>
    <t>TT</t>
  </si>
  <si>
    <t>Chỉ tiêu</t>
  </si>
  <si>
    <t>A</t>
  </si>
  <si>
    <t>Tài sản ngắn hạn</t>
  </si>
  <si>
    <t>Tiền và các khoản tương đương tiền</t>
  </si>
  <si>
    <t>Hàng tồn kho</t>
  </si>
  <si>
    <t>Tài sản ngắn hạn khác</t>
  </si>
  <si>
    <t>B</t>
  </si>
  <si>
    <t>Tài sản dài hạn</t>
  </si>
  <si>
    <t>Các khoản phải thu dài hạn</t>
  </si>
  <si>
    <t>Tài sản cố định</t>
  </si>
  <si>
    <t>Tài sản dài hạn khác</t>
  </si>
  <si>
    <t>C</t>
  </si>
  <si>
    <t>Nợ ngắn hạn</t>
  </si>
  <si>
    <t>Nợ dài hạn</t>
  </si>
  <si>
    <t>D</t>
  </si>
  <si>
    <t>Các khoản phải thu ngắn hạn</t>
  </si>
  <si>
    <t>Tài sản dở dang dài hạn</t>
  </si>
  <si>
    <t xml:space="preserve">BÁO CÁO TÀI CHÍNH NĂM 2023 </t>
  </si>
  <si>
    <t>BẢNG CÂN ĐỐI KẾ TOÁN</t>
  </si>
  <si>
    <t>ĐVT: đồng</t>
  </si>
  <si>
    <t>Mã số</t>
  </si>
  <si>
    <t>Vốn chủ sở hữu</t>
  </si>
  <si>
    <t>KẾT QUẢ HOẠT ĐỘNG KINH DOANH</t>
  </si>
  <si>
    <t>Năm 2023</t>
  </si>
  <si>
    <t>Doanh thu bán hàng và cung cấp dịch vụ</t>
  </si>
  <si>
    <t>Các khoản giảm trừ doanh thu</t>
  </si>
  <si>
    <t>Giá vốn bán hàng</t>
  </si>
  <si>
    <t>Doanh thu hoạt động tài chính</t>
  </si>
  <si>
    <t>Chi phí tài chính</t>
  </si>
  <si>
    <t>Chi phí bán hàng</t>
  </si>
  <si>
    <t>Chi phí quản lý doanh nghiệp</t>
  </si>
  <si>
    <t>Thu nhập khác</t>
  </si>
  <si>
    <t>Chi phí khác</t>
  </si>
  <si>
    <t>Lợi nhuận khác</t>
  </si>
  <si>
    <t>Tổng lợi nhuận kế toán trước thuế</t>
  </si>
  <si>
    <t>Chi phí thuế thu nhập hiện hành</t>
  </si>
  <si>
    <t>Lợi nhuận sau thuế thu nhập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</si>
  <si>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</si>
  <si>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</si>
  <si>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</si>
  <si>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</si>
  <si>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</si>
  <si>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</si>
  <si>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</si>
  <si>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</si>
  <si>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</si>
  <si>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</si>
  <si>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</si>
  <si>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</si>
  <si>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</si>
  <si>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</si>
  <si>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</si>
  <si>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</si>
  <si>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Lợi nhuận thuần từ hoạt động kinh doanh</t>
  </si>
  <si>
    <t>TÀI SẢN</t>
  </si>
  <si>
    <t>100</t>
  </si>
  <si>
    <t>110</t>
  </si>
  <si>
    <t>111</t>
  </si>
  <si>
    <t>112</t>
  </si>
  <si>
    <t>120</t>
  </si>
  <si>
    <t>123</t>
  </si>
  <si>
    <t>130</t>
  </si>
  <si>
    <t>131</t>
  </si>
  <si>
    <t>132</t>
  </si>
  <si>
    <t>133</t>
  </si>
  <si>
    <t>136</t>
  </si>
  <si>
    <t>140</t>
  </si>
  <si>
    <t>141</t>
  </si>
  <si>
    <t>150</t>
  </si>
  <si>
    <t>151</t>
  </si>
  <si>
    <t>153</t>
  </si>
  <si>
    <t>200</t>
  </si>
  <si>
    <t>210</t>
  </si>
  <si>
    <t>211</t>
  </si>
  <si>
    <t>214</t>
  </si>
  <si>
    <t>216</t>
  </si>
  <si>
    <t>219</t>
  </si>
  <si>
    <t>220</t>
  </si>
  <si>
    <t>221</t>
  </si>
  <si>
    <t>222</t>
  </si>
  <si>
    <t>223</t>
  </si>
  <si>
    <t>240</t>
  </si>
  <si>
    <t>242</t>
  </si>
  <si>
    <t>260</t>
  </si>
  <si>
    <t>261</t>
  </si>
  <si>
    <t>270</t>
  </si>
  <si>
    <t>300</t>
  </si>
  <si>
    <t>310</t>
  </si>
  <si>
    <t>311</t>
  </si>
  <si>
    <t>312</t>
  </si>
  <si>
    <t>313</t>
  </si>
  <si>
    <t>314</t>
  </si>
  <si>
    <t>316</t>
  </si>
  <si>
    <t>318</t>
  </si>
  <si>
    <t>319</t>
  </si>
  <si>
    <t>321</t>
  </si>
  <si>
    <t>322</t>
  </si>
  <si>
    <t>330</t>
  </si>
  <si>
    <t>336</t>
  </si>
  <si>
    <t>400</t>
  </si>
  <si>
    <t>410</t>
  </si>
  <si>
    <t>411</t>
  </si>
  <si>
    <t>421</t>
  </si>
  <si>
    <t>421a</t>
  </si>
  <si>
    <t>421b</t>
  </si>
  <si>
    <t>430</t>
  </si>
  <si>
    <t>431</t>
  </si>
  <si>
    <t>440</t>
  </si>
  <si>
    <t>I</t>
  </si>
  <si>
    <t>II</t>
  </si>
  <si>
    <t>III</t>
  </si>
  <si>
    <t>IV</t>
  </si>
  <si>
    <t>V</t>
  </si>
  <si>
    <t>Tiền</t>
  </si>
  <si>
    <t>Các khoản tương đương tiền</t>
  </si>
  <si>
    <t xml:space="preserve"> Đầu tư tài chính ngắn hạn</t>
  </si>
  <si>
    <t>Đầu tư nắm giữ đến ngày đáo hạn</t>
  </si>
  <si>
    <t>Phải thu ngắn hạn của khách hàng</t>
  </si>
  <si>
    <t>Trả trước cho người bán ngắn hạn</t>
  </si>
  <si>
    <t xml:space="preserve"> Phải thu nội bộ ngắn hạn</t>
  </si>
  <si>
    <t>Phải thu ngắn hạn khác</t>
  </si>
  <si>
    <t>Chi phi trả trước ngắn hạn</t>
  </si>
  <si>
    <t>Thuế và các khoản khác phải thu Nhà nước</t>
  </si>
  <si>
    <t xml:space="preserve"> Phải thu dài hạn của khách hàng</t>
  </si>
  <si>
    <t>Phải thu nội bộ dài hạn</t>
  </si>
  <si>
    <t>Phải thu dài hạn khác</t>
  </si>
  <si>
    <t>Dự phòng phải thu dài hạn khó đòi (*)</t>
  </si>
  <si>
    <t>Tài sản cố định hữu hình</t>
  </si>
  <si>
    <t>Chi phí xây dựng cơ bản dở dang</t>
  </si>
  <si>
    <t>Chi phí trả trước dài hạn</t>
  </si>
  <si>
    <t>Phải trả người bán ngắn hạn</t>
  </si>
  <si>
    <t>Người mua trả tiền trước ngắn hạn</t>
  </si>
  <si>
    <t xml:space="preserve"> Thuế và các khoản phải nộp nhà nước</t>
  </si>
  <si>
    <t xml:space="preserve"> Phải trả người lao động</t>
  </si>
  <si>
    <t>Phải trả nội bộ ngắn hạn</t>
  </si>
  <si>
    <t>Doanh thu chưa thực hiện ngắn hạn</t>
  </si>
  <si>
    <t xml:space="preserve"> Phải trả ngắn hạn khác</t>
  </si>
  <si>
    <t xml:space="preserve"> Dự phòng phải trả ngắn hạn</t>
  </si>
  <si>
    <t>Quỹ khen thưởng, phúc lợi</t>
  </si>
  <si>
    <t>Doanh thu chưa thực hiện dài hạn</t>
  </si>
  <si>
    <t>Phải trả nội bộ dài hạn</t>
  </si>
  <si>
    <t>Vốn góp của chủ sở hữu</t>
  </si>
  <si>
    <t>Lợi nhuận sau thuế chưa phân phối</t>
  </si>
  <si>
    <t xml:space="preserve"> Nguồn kinh phí và quỹ khác</t>
  </si>
  <si>
    <t>Quỹ đầu tư phát triển</t>
  </si>
  <si>
    <t>Nguồn kinh phí</t>
  </si>
  <si>
    <t>-</t>
  </si>
  <si>
    <t>LNST chưa phân phối kỳ này</t>
  </si>
  <si>
    <t>LNST chưa phân phối lũy kế đến cuối kỳ trước</t>
  </si>
  <si>
    <t>Nguyên giá</t>
  </si>
  <si>
    <t>Giá trị hao mòn lũy kế (*)</t>
  </si>
  <si>
    <t>NGUỒN VỐN</t>
  </si>
  <si>
    <t>TỔNG CỘNG NGUỒN VỐN (440 = 300 + 400)</t>
  </si>
  <si>
    <t>TỔNG CỘNG TÀI SẢN (270 = 100 + 200)</t>
  </si>
  <si>
    <t>CÔNG TY TNHH MTV KHAI THÁC CÔNG TRÌNH THUỶ LỢI</t>
  </si>
  <si>
    <t>Năm 2022</t>
  </si>
  <si>
    <t>PHÂN PHỐI LỢI NHUẬN VÀ TRÍCH LẬP CÁC QUỸ NĂM 2023</t>
  </si>
  <si>
    <t>Số tiền (đồng)</t>
  </si>
  <si>
    <t>Tổng lợi nhuận trước thuế</t>
  </si>
  <si>
    <t>Thuế thu nhập doanh nghiệp</t>
  </si>
  <si>
    <t>Lợi nhuận sau thuế TNDN</t>
  </si>
  <si>
    <t>Trích Quỹ đầu tư phát triển</t>
  </si>
  <si>
    <t xml:space="preserve">Trích Quỹ khen thưởng </t>
  </si>
  <si>
    <t>Trích Quỹ phúc lợi</t>
  </si>
  <si>
    <t>Doanh thu thuần về bán hàng và CCDV</t>
  </si>
  <si>
    <t>Lợi nhuận gộp về bán hàng và CCDV</t>
  </si>
  <si>
    <t>Số cuối năm (31/12/2023)</t>
  </si>
  <si>
    <t>Số đầu năm (01/01/2023)</t>
  </si>
  <si>
    <t>Đơn vị tính: đồng</t>
  </si>
  <si>
    <t>Biểu 02</t>
  </si>
  <si>
    <t>Biểu 03</t>
  </si>
  <si>
    <t>CÔNG TY TNHH MTV KHAI THÁC CÔNG TRÌNH THUỶ LỢI LẠNG SƠN</t>
  </si>
  <si>
    <t>Quỹ thưởng Người quản lý doanh nghiệp, Kiểm soát viên</t>
  </si>
  <si>
    <t>Biểu 01</t>
  </si>
  <si>
    <t>(Kèm Quyết định số          /QĐ-UBND ngày     /7/2024 của UBND tỉnh Lạng Sơn)</t>
  </si>
  <si>
    <t>Nợ phải trả</t>
  </si>
  <si>
    <t>(Kèm Quyết định số           /QĐ-UBND ngày      /7/2024 của UBND tỉnh Lạng Sơn)</t>
  </si>
  <si>
    <t>(Kèm Quyết định số            /QĐ-UBND ngày       /7/2024 của UBND tỉnh Lạng Sơn)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</si>
</sst>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\ ###\ ###\ ###"/>
    <numFmt numFmtId="166" formatCode="_(* #,##0_);_(* \-#,##0_);_(* &quot; - &quot;??_);_(@_)"/>
  </numFmts>
  <fonts count="24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2"/>
      <charset val="163"/>
    </font>
    <font>
      <i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2"/>
      <charset val="163"/>
    </font>
    <font>
      <i/>
      <sz val="12"/>
      <color theme="1"/>
      <name val="Times New Roman"/>
      <family val="2"/>
      <charset val="163"/>
    </font>
    <font>
      <sz val="12"/>
      <name val="Times New Roman"/>
      <family val="2"/>
      <charset val="163"/>
    </font>
    <font>
      <i/>
      <sz val="12"/>
      <name val="Times New Roman"/>
      <family val="2"/>
      <charset val="163"/>
    </font>
    <font>
      <b/>
      <sz val="12"/>
      <name val="Times New Roman"/>
      <family val="2"/>
      <charset val="163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i/>
      <sz val="13"/>
      <color rgb="FF000000"/>
      <name val="Times New Roman"/>
      <family val="1"/>
    </font>
    <font>
      <i/>
      <sz val="13"/>
      <name val="Times New Roman"/>
      <family val="1"/>
    </font>
    <font>
      <i/>
      <sz val="12"/>
      <color theme="1"/>
      <name val="Times New Roman"/>
      <family val="1"/>
    </font>
    <font>
      <i/>
      <sz val="12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rgb="FF000000"/>
      <name val="Times New Roman"/>
      <family val="1"/>
    </font>
    <font>
      <sz val="12"/>
      <color rgb="FFFF0000"/>
      <name val="Times New Roman"/>
      <family val="2"/>
      <charset val="16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164" fontId="0" fillId="0" borderId="0" xfId="1" applyNumberFormat="1" applyFont="1"/>
    <xf numFmtId="0" fontId="3" fillId="0" borderId="1" xfId="0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right"/>
    </xf>
    <xf numFmtId="0" fontId="4" fillId="0" borderId="1" xfId="0" applyFont="1" applyBorder="1" applyAlignment="1">
      <alignment horizontal="center"/>
    </xf>
    <xf numFmtId="164" fontId="0" fillId="0" borderId="0" xfId="1" applyNumberFormat="1" applyFont="1" applyAlignment="1"/>
    <xf numFmtId="0" fontId="9" fillId="0" borderId="0" xfId="0" applyFont="1" applyAlignment="1">
      <alignment horizontal="center"/>
    </xf>
    <xf numFmtId="165" fontId="10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65" fontId="11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166" fontId="1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9" fillId="0" borderId="1" xfId="0" applyFont="1" applyBorder="1" applyAlignment="1">
      <alignment horizontal="center"/>
    </xf>
    <xf numFmtId="166" fontId="9" fillId="0" borderId="1" xfId="0" applyNumberFormat="1" applyFont="1" applyBorder="1" applyAlignment="1">
      <alignment horizontal="right" wrapText="1"/>
    </xf>
    <xf numFmtId="166" fontId="9" fillId="0" borderId="4" xfId="0" applyNumberFormat="1" applyFont="1" applyBorder="1" applyAlignment="1">
      <alignment horizontal="right" wrapText="1"/>
    </xf>
    <xf numFmtId="1" fontId="11" fillId="0" borderId="1" xfId="0" applyNumberFormat="1" applyFont="1" applyBorder="1" applyAlignment="1">
      <alignment horizontal="right" wrapText="1"/>
    </xf>
    <xf numFmtId="166" fontId="11" fillId="0" borderId="4" xfId="0" applyNumberFormat="1" applyFont="1" applyBorder="1" applyAlignment="1">
      <alignment horizontal="right" wrapText="1"/>
    </xf>
    <xf numFmtId="1" fontId="9" fillId="0" borderId="1" xfId="0" applyNumberFormat="1" applyFont="1" applyBorder="1" applyAlignment="1">
      <alignment horizontal="right" wrapText="1"/>
    </xf>
    <xf numFmtId="0" fontId="9" fillId="0" borderId="1" xfId="0" applyFont="1" applyBorder="1"/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left"/>
    </xf>
    <xf numFmtId="166" fontId="0" fillId="0" borderId="0" xfId="0" applyNumberFormat="1"/>
    <xf numFmtId="0" fontId="9" fillId="0" borderId="0" xfId="0" applyFont="1"/>
    <xf numFmtId="0" fontId="11" fillId="0" borderId="3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38" fontId="11" fillId="0" borderId="1" xfId="0" applyNumberFormat="1" applyFont="1" applyBorder="1" applyProtection="1">
      <protection locked="0"/>
    </xf>
    <xf numFmtId="0" fontId="11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justify" wrapText="1"/>
    </xf>
    <xf numFmtId="0" fontId="13" fillId="0" borderId="1" xfId="0" applyFont="1" applyBorder="1" applyAlignment="1">
      <alignment horizontal="center" wrapText="1"/>
    </xf>
    <xf numFmtId="164" fontId="13" fillId="0" borderId="1" xfId="1" applyNumberFormat="1" applyFont="1" applyBorder="1" applyAlignment="1">
      <alignment horizontal="right" wrapText="1"/>
    </xf>
    <xf numFmtId="164" fontId="14" fillId="0" borderId="1" xfId="1" applyNumberFormat="1" applyFont="1" applyBorder="1"/>
    <xf numFmtId="1" fontId="13" fillId="0" borderId="1" xfId="1" applyNumberFormat="1" applyFont="1" applyBorder="1" applyAlignment="1">
      <alignment horizontal="right" wrapText="1"/>
    </xf>
    <xf numFmtId="0" fontId="14" fillId="0" borderId="1" xfId="0" applyFont="1" applyBorder="1"/>
    <xf numFmtId="0" fontId="13" fillId="0" borderId="1" xfId="0" applyFont="1" applyBorder="1" applyAlignment="1">
      <alignment horizontal="justify"/>
    </xf>
    <xf numFmtId="0" fontId="14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horizontal="justify" wrapText="1"/>
    </xf>
    <xf numFmtId="164" fontId="4" fillId="0" borderId="1" xfId="1" applyNumberFormat="1" applyFont="1" applyBorder="1"/>
    <xf numFmtId="0" fontId="16" fillId="0" borderId="0" xfId="0" applyFont="1"/>
    <xf numFmtId="3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16" fillId="0" borderId="1" xfId="0" applyFont="1" applyBorder="1" applyAlignment="1">
      <alignment wrapText="1"/>
    </xf>
    <xf numFmtId="14" fontId="12" fillId="0" borderId="1" xfId="1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5" xfId="0" applyFont="1" applyBorder="1" applyAlignment="1">
      <alignment wrapText="1"/>
    </xf>
    <xf numFmtId="3" fontId="6" fillId="0" borderId="5" xfId="0" applyNumberFormat="1" applyFont="1" applyBorder="1" applyAlignment="1">
      <alignment horizontal="right" wrapText="1"/>
    </xf>
    <xf numFmtId="0" fontId="17" fillId="0" borderId="6" xfId="0" applyFont="1" applyBorder="1" applyAlignment="1">
      <alignment horizontal="center"/>
    </xf>
    <xf numFmtId="0" fontId="17" fillId="0" borderId="6" xfId="0" applyFont="1" applyBorder="1" applyAlignment="1">
      <alignment wrapText="1"/>
    </xf>
    <xf numFmtId="3" fontId="6" fillId="0" borderId="6" xfId="0" applyNumberFormat="1" applyFont="1" applyBorder="1" applyAlignment="1">
      <alignment horizontal="right" wrapText="1"/>
    </xf>
    <xf numFmtId="0" fontId="17" fillId="0" borderId="7" xfId="0" applyFont="1" applyBorder="1" applyAlignment="1">
      <alignment horizontal="center"/>
    </xf>
    <xf numFmtId="0" fontId="17" fillId="0" borderId="7" xfId="0" applyFont="1" applyBorder="1" applyAlignment="1">
      <alignment wrapText="1"/>
    </xf>
    <xf numFmtId="0" fontId="0" fillId="0" borderId="5" xfId="0" quotePrefix="1" applyBorder="1" applyAlignment="1">
      <alignment horizontal="center"/>
    </xf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166" fontId="9" fillId="0" borderId="5" xfId="0" applyNumberFormat="1" applyFont="1" applyBorder="1" applyAlignment="1">
      <alignment horizontal="right" wrapText="1"/>
    </xf>
    <xf numFmtId="166" fontId="9" fillId="0" borderId="8" xfId="0" applyNumberFormat="1" applyFont="1" applyBorder="1" applyAlignment="1">
      <alignment horizontal="right" wrapText="1"/>
    </xf>
    <xf numFmtId="0" fontId="0" fillId="0" borderId="7" xfId="0" quotePrefix="1" applyBorder="1" applyAlignment="1">
      <alignment horizontal="center"/>
    </xf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166" fontId="9" fillId="0" borderId="7" xfId="0" applyNumberFormat="1" applyFont="1" applyBorder="1" applyAlignment="1">
      <alignment horizontal="right" wrapText="1"/>
    </xf>
    <xf numFmtId="166" fontId="9" fillId="0" borderId="9" xfId="0" applyNumberFormat="1" applyFont="1" applyBorder="1" applyAlignment="1">
      <alignment horizontal="right" wrapText="1"/>
    </xf>
    <xf numFmtId="0" fontId="0" fillId="0" borderId="6" xfId="0" quotePrefix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166" fontId="9" fillId="0" borderId="6" xfId="0" applyNumberFormat="1" applyFont="1" applyBorder="1" applyAlignment="1">
      <alignment horizontal="right" wrapText="1"/>
    </xf>
    <xf numFmtId="166" fontId="9" fillId="0" borderId="10" xfId="0" applyNumberFormat="1" applyFont="1" applyBorder="1" applyAlignment="1">
      <alignment horizontal="right" wrapText="1"/>
    </xf>
    <xf numFmtId="166" fontId="9" fillId="0" borderId="11" xfId="0" applyNumberFormat="1" applyFont="1" applyBorder="1" applyAlignment="1">
      <alignment horizontal="right" wrapText="1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12" xfId="0" applyFont="1" applyBorder="1"/>
    <xf numFmtId="0" fontId="9" fillId="0" borderId="12" xfId="0" applyFont="1" applyBorder="1" applyAlignment="1">
      <alignment horizontal="center"/>
    </xf>
    <xf numFmtId="166" fontId="9" fillId="0" borderId="12" xfId="0" applyNumberFormat="1" applyFont="1" applyBorder="1" applyAlignment="1">
      <alignment horizontal="right" wrapText="1"/>
    </xf>
    <xf numFmtId="166" fontId="9" fillId="0" borderId="13" xfId="0" applyNumberFormat="1" applyFont="1" applyBorder="1" applyAlignment="1">
      <alignment horizontal="right" wrapText="1"/>
    </xf>
    <xf numFmtId="0" fontId="19" fillId="0" borderId="0" xfId="0" applyFont="1"/>
    <xf numFmtId="0" fontId="19" fillId="0" borderId="6" xfId="0" quotePrefix="1" applyFont="1" applyBorder="1" applyAlignment="1">
      <alignment horizontal="center"/>
    </xf>
    <xf numFmtId="0" fontId="20" fillId="0" borderId="6" xfId="0" applyFont="1" applyBorder="1"/>
    <xf numFmtId="0" fontId="20" fillId="0" borderId="6" xfId="0" applyFont="1" applyBorder="1" applyAlignment="1">
      <alignment horizontal="center"/>
    </xf>
    <xf numFmtId="166" fontId="20" fillId="0" borderId="6" xfId="0" applyNumberFormat="1" applyFont="1" applyBorder="1" applyAlignment="1">
      <alignment horizontal="right" wrapText="1"/>
    </xf>
    <xf numFmtId="166" fontId="20" fillId="0" borderId="10" xfId="0" applyNumberFormat="1" applyFont="1" applyBorder="1" applyAlignment="1">
      <alignment horizontal="right" wrapText="1"/>
    </xf>
    <xf numFmtId="0" fontId="19" fillId="0" borderId="7" xfId="0" quotePrefix="1" applyFont="1" applyBorder="1" applyAlignment="1">
      <alignment horizontal="center"/>
    </xf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1" fontId="9" fillId="0" borderId="5" xfId="0" applyNumberFormat="1" applyFont="1" applyBorder="1" applyAlignment="1">
      <alignment horizontal="right" wrapText="1"/>
    </xf>
    <xf numFmtId="0" fontId="8" fillId="0" borderId="6" xfId="0" quotePrefix="1" applyFont="1" applyBorder="1" applyAlignment="1">
      <alignment horizontal="center"/>
    </xf>
    <xf numFmtId="0" fontId="10" fillId="0" borderId="6" xfId="0" quotePrefix="1" applyFont="1" applyBorder="1" applyAlignment="1">
      <alignment wrapText="1"/>
    </xf>
    <xf numFmtId="0" fontId="10" fillId="0" borderId="6" xfId="0" applyFont="1" applyBorder="1" applyAlignment="1">
      <alignment horizontal="center"/>
    </xf>
    <xf numFmtId="166" fontId="10" fillId="0" borderId="6" xfId="0" applyNumberFormat="1" applyFont="1" applyBorder="1" applyAlignment="1">
      <alignment horizontal="right" wrapText="1"/>
    </xf>
    <xf numFmtId="0" fontId="8" fillId="0" borderId="7" xfId="0" quotePrefix="1" applyFont="1" applyBorder="1" applyAlignment="1">
      <alignment horizontal="center"/>
    </xf>
    <xf numFmtId="0" fontId="10" fillId="0" borderId="7" xfId="0" applyFont="1" applyBorder="1"/>
    <xf numFmtId="0" fontId="10" fillId="0" borderId="7" xfId="0" applyFont="1" applyBorder="1" applyAlignment="1">
      <alignment horizontal="center"/>
    </xf>
    <xf numFmtId="166" fontId="10" fillId="0" borderId="7" xfId="0" applyNumberFormat="1" applyFont="1" applyBorder="1" applyAlignment="1">
      <alignment horizontal="right" wrapText="1"/>
    </xf>
    <xf numFmtId="0" fontId="19" fillId="0" borderId="0" xfId="0" applyFont="1" applyAlignment="1">
      <alignment horizontal="right"/>
    </xf>
    <xf numFmtId="37" fontId="9" fillId="0" borderId="7" xfId="0" applyNumberFormat="1" applyFont="1" applyBorder="1" applyAlignment="1">
      <alignment horizontal="right" wrapText="1"/>
    </xf>
    <xf numFmtId="37" fontId="9" fillId="0" borderId="11" xfId="0" applyNumberFormat="1" applyFont="1" applyBorder="1" applyAlignment="1">
      <alignment horizontal="right" wrapText="1"/>
    </xf>
    <xf numFmtId="37" fontId="20" fillId="0" borderId="7" xfId="0" applyNumberFormat="1" applyFont="1" applyBorder="1" applyAlignment="1">
      <alignment horizontal="right" wrapText="1"/>
    </xf>
    <xf numFmtId="37" fontId="20" fillId="0" borderId="11" xfId="0" applyNumberFormat="1" applyFont="1" applyBorder="1" applyAlignment="1">
      <alignment horizontal="right" wrapText="1"/>
    </xf>
    <xf numFmtId="0" fontId="21" fillId="0" borderId="0" xfId="0" applyFont="1" applyAlignment="1">
      <alignment horizontal="right"/>
    </xf>
    <xf numFmtId="0" fontId="12" fillId="0" borderId="0" xfId="0" applyFont="1"/>
    <xf numFmtId="0" fontId="22" fillId="0" borderId="0" xfId="0" applyFont="1" applyAlignment="1">
      <alignment horizontal="right"/>
    </xf>
    <xf numFmtId="3" fontId="18" fillId="0" borderId="7" xfId="0" applyNumberFormat="1" applyFont="1" applyBorder="1" applyAlignment="1">
      <alignment horizontal="right" vertical="center" wrapText="1"/>
    </xf>
    <xf numFmtId="164" fontId="21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166" fontId="23" fillId="0" borderId="5" xfId="0" applyNumberFormat="1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7"/>
  <sheetViews>
    <sheetView topLeftCell="A8" zoomScale="110" zoomScaleNormal="110" workbookViewId="0">
      <selection activeCell="H20" sqref="H20"/>
    </sheetView>
  </sheetViews>
  <sheetFormatPr defaultRowHeight="15.75" x14ac:dyDescent="0.25"/>
  <cols>
    <col min="1" max="1" width="7.125" customWidth="1"/>
    <col min="2" max="2" width="49.5" customWidth="1"/>
    <col min="3" max="3" width="9.875" customWidth="1"/>
    <col min="4" max="4" width="19.875" customWidth="1"/>
    <col min="5" max="5" width="19.25" style="5" customWidth="1"/>
  </cols>
  <sheetData>
    <row r="1" spans="1:5" x14ac:dyDescent="0.25">
      <c r="E1" s="111" t="s">
        <v>174</v>
      </c>
    </row>
    <row r="2" spans="1:5" x14ac:dyDescent="0.25">
      <c r="A2" s="112" t="s">
        <v>18</v>
      </c>
      <c r="B2" s="112"/>
      <c r="C2" s="112"/>
      <c r="D2" s="112"/>
      <c r="E2" s="112"/>
    </row>
    <row r="3" spans="1:5" x14ac:dyDescent="0.25">
      <c r="A3" s="112" t="s">
        <v>172</v>
      </c>
      <c r="B3" s="112"/>
      <c r="C3" s="112"/>
      <c r="D3" s="112"/>
      <c r="E3" s="112"/>
    </row>
    <row r="4" spans="1:5" ht="18.75" customHeight="1" x14ac:dyDescent="0.25">
      <c r="A4" s="112" t="s">
        <v>19</v>
      </c>
      <c r="B4" s="112"/>
      <c r="C4" s="112"/>
      <c r="D4" s="112"/>
      <c r="E4" s="112"/>
    </row>
    <row r="5" spans="1:5" x14ac:dyDescent="0.25">
      <c r="A5" s="113" t="s">
        <v>175</v>
      </c>
      <c r="B5" s="113"/>
      <c r="C5" s="113"/>
      <c r="D5" s="113"/>
      <c r="E5" s="113"/>
    </row>
    <row r="6" spans="1:5" ht="27" customHeight="1" x14ac:dyDescent="0.25">
      <c r="B6" s="28"/>
      <c r="C6" s="6"/>
      <c r="D6" s="7"/>
      <c r="E6" s="102" t="s">
        <v>169</v>
      </c>
    </row>
    <row r="7" spans="1:5" ht="31.5" customHeight="1" x14ac:dyDescent="0.25">
      <c r="A7" s="8" t="s">
        <v>0</v>
      </c>
      <c r="B7" s="9" t="s">
        <v>1</v>
      </c>
      <c r="C7" s="9" t="s">
        <v>21</v>
      </c>
      <c r="D7" s="10" t="s">
        <v>167</v>
      </c>
      <c r="E7" s="10" t="s">
        <v>168</v>
      </c>
    </row>
    <row r="8" spans="1:5" ht="20.100000000000001" customHeight="1" x14ac:dyDescent="0.25">
      <c r="A8" s="11"/>
      <c r="B8" s="29" t="s">
        <v>55</v>
      </c>
      <c r="C8" s="30"/>
      <c r="D8" s="12"/>
      <c r="E8" s="12"/>
    </row>
    <row r="9" spans="1:5" ht="20.100000000000001" customHeight="1" x14ac:dyDescent="0.25">
      <c r="A9" s="11" t="s">
        <v>2</v>
      </c>
      <c r="B9" s="13" t="s">
        <v>3</v>
      </c>
      <c r="C9" s="16" t="s">
        <v>56</v>
      </c>
      <c r="D9" s="14">
        <f>D10+D13+D15+D20+D22</f>
        <v>59478058793</v>
      </c>
      <c r="E9" s="14">
        <f>E10+E13+E15+E20+E22</f>
        <v>61233814911</v>
      </c>
    </row>
    <row r="10" spans="1:5" ht="20.100000000000001" customHeight="1" x14ac:dyDescent="0.25">
      <c r="A10" s="11" t="s">
        <v>109</v>
      </c>
      <c r="B10" s="15" t="s">
        <v>4</v>
      </c>
      <c r="C10" s="16" t="s">
        <v>57</v>
      </c>
      <c r="D10" s="14">
        <f>D11+D12</f>
        <v>32625467651</v>
      </c>
      <c r="E10" s="14">
        <f>E11+E12</f>
        <v>13516413744</v>
      </c>
    </row>
    <row r="11" spans="1:5" ht="20.100000000000001" customHeight="1" x14ac:dyDescent="0.25">
      <c r="A11" s="62" t="s">
        <v>38</v>
      </c>
      <c r="B11" s="63" t="s">
        <v>114</v>
      </c>
      <c r="C11" s="64" t="s">
        <v>58</v>
      </c>
      <c r="D11" s="118">
        <v>16225467651</v>
      </c>
      <c r="E11" s="66">
        <v>12016413744</v>
      </c>
    </row>
    <row r="12" spans="1:5" ht="20.100000000000001" customHeight="1" x14ac:dyDescent="0.25">
      <c r="A12" s="67" t="s">
        <v>39</v>
      </c>
      <c r="B12" s="68" t="s">
        <v>115</v>
      </c>
      <c r="C12" s="69" t="s">
        <v>59</v>
      </c>
      <c r="D12" s="70">
        <v>16400000000</v>
      </c>
      <c r="E12" s="71">
        <v>1500000000</v>
      </c>
    </row>
    <row r="13" spans="1:5" ht="20.100000000000001" customHeight="1" x14ac:dyDescent="0.25">
      <c r="A13" s="11" t="s">
        <v>110</v>
      </c>
      <c r="B13" s="13" t="s">
        <v>116</v>
      </c>
      <c r="C13" s="16" t="s">
        <v>60</v>
      </c>
      <c r="D13" s="21">
        <f>D14</f>
        <v>0</v>
      </c>
      <c r="E13" s="22">
        <f>E14</f>
        <v>16000000000</v>
      </c>
    </row>
    <row r="14" spans="1:5" ht="20.100000000000001" customHeight="1" x14ac:dyDescent="0.25">
      <c r="A14" s="17">
        <v>1</v>
      </c>
      <c r="B14" s="24" t="s">
        <v>117</v>
      </c>
      <c r="C14" s="18" t="s">
        <v>61</v>
      </c>
      <c r="D14" s="23">
        <v>0</v>
      </c>
      <c r="E14" s="20">
        <v>16000000000</v>
      </c>
    </row>
    <row r="15" spans="1:5" ht="20.100000000000001" customHeight="1" x14ac:dyDescent="0.25">
      <c r="A15" s="11" t="s">
        <v>111</v>
      </c>
      <c r="B15" s="13" t="s">
        <v>16</v>
      </c>
      <c r="C15" s="16" t="s">
        <v>62</v>
      </c>
      <c r="D15" s="14">
        <f>D16+D17+D18+D19</f>
        <v>24722439219</v>
      </c>
      <c r="E15" s="14">
        <f>E16+E17+E18+E19</f>
        <v>29379393778</v>
      </c>
    </row>
    <row r="16" spans="1:5" ht="20.100000000000001" customHeight="1" x14ac:dyDescent="0.25">
      <c r="A16" s="62" t="s">
        <v>38</v>
      </c>
      <c r="B16" s="63" t="s">
        <v>118</v>
      </c>
      <c r="C16" s="64" t="s">
        <v>63</v>
      </c>
      <c r="D16" s="65">
        <v>22277007068</v>
      </c>
      <c r="E16" s="66">
        <v>22019647110</v>
      </c>
    </row>
    <row r="17" spans="1:5" ht="20.100000000000001" customHeight="1" x14ac:dyDescent="0.25">
      <c r="A17" s="72" t="s">
        <v>39</v>
      </c>
      <c r="B17" s="73" t="s">
        <v>119</v>
      </c>
      <c r="C17" s="74" t="s">
        <v>64</v>
      </c>
      <c r="D17" s="75">
        <v>30000000</v>
      </c>
      <c r="E17" s="76">
        <v>4171597000</v>
      </c>
    </row>
    <row r="18" spans="1:5" ht="20.100000000000001" customHeight="1" x14ac:dyDescent="0.25">
      <c r="A18" s="72" t="s">
        <v>40</v>
      </c>
      <c r="B18" s="73" t="s">
        <v>120</v>
      </c>
      <c r="C18" s="74" t="s">
        <v>65</v>
      </c>
      <c r="D18" s="75">
        <v>999015201</v>
      </c>
      <c r="E18" s="76">
        <v>994377078</v>
      </c>
    </row>
    <row r="19" spans="1:5" ht="20.100000000000001" customHeight="1" x14ac:dyDescent="0.25">
      <c r="A19" s="67" t="s">
        <v>41</v>
      </c>
      <c r="B19" s="68" t="s">
        <v>121</v>
      </c>
      <c r="C19" s="69" t="s">
        <v>66</v>
      </c>
      <c r="D19" s="70">
        <v>1416416950</v>
      </c>
      <c r="E19" s="77">
        <v>2193772590</v>
      </c>
    </row>
    <row r="20" spans="1:5" ht="20.100000000000001" customHeight="1" x14ac:dyDescent="0.25">
      <c r="A20" s="11" t="s">
        <v>112</v>
      </c>
      <c r="B20" s="13" t="s">
        <v>5</v>
      </c>
      <c r="C20" s="16" t="s">
        <v>67</v>
      </c>
      <c r="D20" s="14">
        <f>D21</f>
        <v>1119159653</v>
      </c>
      <c r="E20" s="14">
        <f>E21</f>
        <v>1303353681</v>
      </c>
    </row>
    <row r="21" spans="1:5" ht="20.100000000000001" customHeight="1" x14ac:dyDescent="0.25">
      <c r="A21" s="79">
        <v>1</v>
      </c>
      <c r="B21" s="80" t="s">
        <v>5</v>
      </c>
      <c r="C21" s="81" t="s">
        <v>68</v>
      </c>
      <c r="D21" s="82">
        <v>1119159653</v>
      </c>
      <c r="E21" s="83">
        <v>1303353681</v>
      </c>
    </row>
    <row r="22" spans="1:5" ht="20.100000000000001" customHeight="1" x14ac:dyDescent="0.25">
      <c r="A22" s="11" t="s">
        <v>113</v>
      </c>
      <c r="B22" s="13" t="s">
        <v>6</v>
      </c>
      <c r="C22" s="16" t="s">
        <v>69</v>
      </c>
      <c r="D22" s="14">
        <f>D23+D24</f>
        <v>1010992270</v>
      </c>
      <c r="E22" s="14">
        <f>E23+E24</f>
        <v>1034653708</v>
      </c>
    </row>
    <row r="23" spans="1:5" ht="20.100000000000001" customHeight="1" x14ac:dyDescent="0.25">
      <c r="A23" s="62" t="s">
        <v>38</v>
      </c>
      <c r="B23" s="63" t="s">
        <v>122</v>
      </c>
      <c r="C23" s="64" t="s">
        <v>70</v>
      </c>
      <c r="D23" s="65">
        <v>116206136</v>
      </c>
      <c r="E23" s="66">
        <v>111501172</v>
      </c>
    </row>
    <row r="24" spans="1:5" ht="20.100000000000001" customHeight="1" x14ac:dyDescent="0.25">
      <c r="A24" s="67">
        <v>2</v>
      </c>
      <c r="B24" s="68" t="s">
        <v>123</v>
      </c>
      <c r="C24" s="69" t="s">
        <v>71</v>
      </c>
      <c r="D24" s="70">
        <v>894786134</v>
      </c>
      <c r="E24" s="77">
        <v>923152536</v>
      </c>
    </row>
    <row r="25" spans="1:5" ht="20.100000000000001" customHeight="1" x14ac:dyDescent="0.25">
      <c r="A25" s="11" t="s">
        <v>7</v>
      </c>
      <c r="B25" s="26" t="s">
        <v>8</v>
      </c>
      <c r="C25" s="16" t="s">
        <v>72</v>
      </c>
      <c r="D25" s="14">
        <f>D26+D31+D35+D37</f>
        <v>983288190690</v>
      </c>
      <c r="E25" s="14">
        <f>E26+E31+E35+E37</f>
        <v>934684228549</v>
      </c>
    </row>
    <row r="26" spans="1:5" ht="20.100000000000001" customHeight="1" x14ac:dyDescent="0.25">
      <c r="A26" s="11" t="s">
        <v>109</v>
      </c>
      <c r="B26" s="13" t="s">
        <v>9</v>
      </c>
      <c r="C26" s="16" t="s">
        <v>73</v>
      </c>
      <c r="D26" s="14">
        <f>D27+D28+D29+D30</f>
        <v>3647017417</v>
      </c>
      <c r="E26" s="14">
        <f>E27+E28+E29+E30</f>
        <v>10816545223</v>
      </c>
    </row>
    <row r="27" spans="1:5" ht="20.100000000000001" customHeight="1" x14ac:dyDescent="0.25">
      <c r="A27" s="62" t="s">
        <v>38</v>
      </c>
      <c r="B27" s="63" t="s">
        <v>124</v>
      </c>
      <c r="C27" s="64" t="s">
        <v>74</v>
      </c>
      <c r="D27" s="65">
        <v>2058158106</v>
      </c>
      <c r="E27" s="66">
        <v>1539385848</v>
      </c>
    </row>
    <row r="28" spans="1:5" ht="20.100000000000001" customHeight="1" x14ac:dyDescent="0.25">
      <c r="A28" s="72" t="s">
        <v>39</v>
      </c>
      <c r="B28" s="73" t="s">
        <v>125</v>
      </c>
      <c r="C28" s="74" t="s">
        <v>75</v>
      </c>
      <c r="D28" s="75">
        <v>1660647538</v>
      </c>
      <c r="E28" s="76">
        <v>9357947602</v>
      </c>
    </row>
    <row r="29" spans="1:5" ht="20.100000000000001" customHeight="1" x14ac:dyDescent="0.25">
      <c r="A29" s="72" t="s">
        <v>40</v>
      </c>
      <c r="B29" s="73" t="s">
        <v>126</v>
      </c>
      <c r="C29" s="74" t="s">
        <v>76</v>
      </c>
      <c r="D29" s="75">
        <v>9000000</v>
      </c>
      <c r="E29" s="75">
        <v>0</v>
      </c>
    </row>
    <row r="30" spans="1:5" ht="20.100000000000001" customHeight="1" x14ac:dyDescent="0.25">
      <c r="A30" s="67" t="s">
        <v>41</v>
      </c>
      <c r="B30" s="68" t="s">
        <v>127</v>
      </c>
      <c r="C30" s="69" t="s">
        <v>77</v>
      </c>
      <c r="D30" s="103">
        <v>-80788227</v>
      </c>
      <c r="E30" s="104">
        <v>-80788227</v>
      </c>
    </row>
    <row r="31" spans="1:5" ht="20.100000000000001" customHeight="1" x14ac:dyDescent="0.25">
      <c r="A31" s="11" t="s">
        <v>110</v>
      </c>
      <c r="B31" s="31" t="s">
        <v>10</v>
      </c>
      <c r="C31" s="18" t="s">
        <v>78</v>
      </c>
      <c r="D31" s="14">
        <f>D32</f>
        <v>977960515314</v>
      </c>
      <c r="E31" s="14">
        <f>E32</f>
        <v>922274375714</v>
      </c>
    </row>
    <row r="32" spans="1:5" ht="20.100000000000001" customHeight="1" x14ac:dyDescent="0.25">
      <c r="A32" s="78">
        <v>1</v>
      </c>
      <c r="B32" s="63" t="s">
        <v>128</v>
      </c>
      <c r="C32" s="64" t="s">
        <v>79</v>
      </c>
      <c r="D32" s="65">
        <f>D33+D34</f>
        <v>977960515314</v>
      </c>
      <c r="E32" s="65">
        <f>E33+E34</f>
        <v>922274375714</v>
      </c>
    </row>
    <row r="33" spans="1:5" s="84" customFormat="1" ht="20.100000000000001" customHeight="1" x14ac:dyDescent="0.25">
      <c r="A33" s="85" t="s">
        <v>147</v>
      </c>
      <c r="B33" s="86" t="s">
        <v>150</v>
      </c>
      <c r="C33" s="87" t="s">
        <v>80</v>
      </c>
      <c r="D33" s="88">
        <v>1182899849192</v>
      </c>
      <c r="E33" s="89">
        <v>1124198640192</v>
      </c>
    </row>
    <row r="34" spans="1:5" s="84" customFormat="1" ht="20.100000000000001" customHeight="1" x14ac:dyDescent="0.25">
      <c r="A34" s="90" t="s">
        <v>147</v>
      </c>
      <c r="B34" s="91" t="s">
        <v>151</v>
      </c>
      <c r="C34" s="92" t="s">
        <v>81</v>
      </c>
      <c r="D34" s="105">
        <v>-204939333878</v>
      </c>
      <c r="E34" s="106">
        <v>-201924264478</v>
      </c>
    </row>
    <row r="35" spans="1:5" ht="20.100000000000001" customHeight="1" x14ac:dyDescent="0.25">
      <c r="A35" s="11" t="s">
        <v>111</v>
      </c>
      <c r="B35" s="13" t="s">
        <v>17</v>
      </c>
      <c r="C35" s="16" t="s">
        <v>82</v>
      </c>
      <c r="D35" s="14">
        <f>D36</f>
        <v>93342816</v>
      </c>
      <c r="E35" s="14">
        <f>E36</f>
        <v>0</v>
      </c>
    </row>
    <row r="36" spans="1:5" ht="20.100000000000001" customHeight="1" x14ac:dyDescent="0.25">
      <c r="A36" s="25">
        <v>1</v>
      </c>
      <c r="B36" s="24" t="s">
        <v>129</v>
      </c>
      <c r="C36" s="18" t="s">
        <v>83</v>
      </c>
      <c r="D36" s="19">
        <v>93342816</v>
      </c>
      <c r="E36" s="19"/>
    </row>
    <row r="37" spans="1:5" ht="20.100000000000001" customHeight="1" x14ac:dyDescent="0.25">
      <c r="A37" s="11" t="s">
        <v>112</v>
      </c>
      <c r="B37" s="13" t="s">
        <v>11</v>
      </c>
      <c r="C37" s="16" t="s">
        <v>84</v>
      </c>
      <c r="D37" s="14">
        <f>D38</f>
        <v>1587315143</v>
      </c>
      <c r="E37" s="14">
        <f>E38</f>
        <v>1593307612</v>
      </c>
    </row>
    <row r="38" spans="1:5" ht="20.100000000000001" customHeight="1" x14ac:dyDescent="0.25">
      <c r="A38" s="17" t="s">
        <v>38</v>
      </c>
      <c r="B38" s="24" t="s">
        <v>130</v>
      </c>
      <c r="C38" s="18" t="s">
        <v>85</v>
      </c>
      <c r="D38" s="19">
        <v>1587315143</v>
      </c>
      <c r="E38" s="20">
        <v>1593307612</v>
      </c>
    </row>
    <row r="39" spans="1:5" ht="20.100000000000001" customHeight="1" x14ac:dyDescent="0.25">
      <c r="A39" s="25"/>
      <c r="B39" s="32" t="s">
        <v>154</v>
      </c>
      <c r="C39" s="16" t="s">
        <v>86</v>
      </c>
      <c r="D39" s="14">
        <f>D9+D25</f>
        <v>1042766249483</v>
      </c>
      <c r="E39" s="14">
        <f>E9+E25</f>
        <v>995918043460</v>
      </c>
    </row>
    <row r="40" spans="1:5" ht="20.100000000000001" customHeight="1" x14ac:dyDescent="0.25">
      <c r="A40" s="25"/>
      <c r="B40" s="16" t="s">
        <v>152</v>
      </c>
      <c r="C40" s="16"/>
      <c r="D40" s="14"/>
      <c r="E40" s="14"/>
    </row>
    <row r="41" spans="1:5" ht="20.100000000000001" customHeight="1" x14ac:dyDescent="0.25">
      <c r="A41" s="11" t="s">
        <v>12</v>
      </c>
      <c r="B41" s="26" t="s">
        <v>176</v>
      </c>
      <c r="C41" s="16" t="s">
        <v>87</v>
      </c>
      <c r="D41" s="14">
        <f>D42+D52</f>
        <v>29238033250</v>
      </c>
      <c r="E41" s="14">
        <f>E42+E52</f>
        <v>36768377280</v>
      </c>
    </row>
    <row r="42" spans="1:5" ht="20.100000000000001" customHeight="1" x14ac:dyDescent="0.25">
      <c r="A42" s="11" t="s">
        <v>109</v>
      </c>
      <c r="B42" s="13" t="s">
        <v>13</v>
      </c>
      <c r="C42" s="16" t="s">
        <v>88</v>
      </c>
      <c r="D42" s="14">
        <f>SUM(D43:D51)</f>
        <v>29119372031</v>
      </c>
      <c r="E42" s="14">
        <f>SUM(E43:E51)</f>
        <v>36413961579</v>
      </c>
    </row>
    <row r="43" spans="1:5" ht="20.100000000000001" customHeight="1" x14ac:dyDescent="0.25">
      <c r="A43" s="62" t="s">
        <v>38</v>
      </c>
      <c r="B43" s="63" t="s">
        <v>131</v>
      </c>
      <c r="C43" s="64" t="s">
        <v>89</v>
      </c>
      <c r="D43" s="65">
        <v>10621546264</v>
      </c>
      <c r="E43" s="66">
        <v>12530852075</v>
      </c>
    </row>
    <row r="44" spans="1:5" ht="20.100000000000001" customHeight="1" x14ac:dyDescent="0.25">
      <c r="A44" s="72" t="s">
        <v>39</v>
      </c>
      <c r="B44" s="73" t="s">
        <v>132</v>
      </c>
      <c r="C44" s="74" t="s">
        <v>90</v>
      </c>
      <c r="D44" s="75">
        <v>0</v>
      </c>
      <c r="E44" s="76">
        <v>154408200</v>
      </c>
    </row>
    <row r="45" spans="1:5" ht="20.100000000000001" customHeight="1" x14ac:dyDescent="0.25">
      <c r="A45" s="72" t="s">
        <v>40</v>
      </c>
      <c r="B45" s="73" t="s">
        <v>133</v>
      </c>
      <c r="C45" s="74" t="s">
        <v>91</v>
      </c>
      <c r="D45" s="75">
        <v>2337724240</v>
      </c>
      <c r="E45" s="76">
        <v>1956464126</v>
      </c>
    </row>
    <row r="46" spans="1:5" ht="20.100000000000001" customHeight="1" x14ac:dyDescent="0.25">
      <c r="A46" s="72" t="s">
        <v>41</v>
      </c>
      <c r="B46" s="73" t="s">
        <v>134</v>
      </c>
      <c r="C46" s="74" t="s">
        <v>92</v>
      </c>
      <c r="D46" s="75">
        <v>4662099993</v>
      </c>
      <c r="E46" s="76">
        <v>3419332171</v>
      </c>
    </row>
    <row r="47" spans="1:5" ht="20.100000000000001" customHeight="1" x14ac:dyDescent="0.25">
      <c r="A47" s="72" t="s">
        <v>42</v>
      </c>
      <c r="B47" s="73" t="s">
        <v>135</v>
      </c>
      <c r="C47" s="74" t="s">
        <v>93</v>
      </c>
      <c r="D47" s="75">
        <v>9456908725</v>
      </c>
      <c r="E47" s="76">
        <v>17091742879</v>
      </c>
    </row>
    <row r="48" spans="1:5" ht="20.100000000000001" customHeight="1" x14ac:dyDescent="0.25">
      <c r="A48" s="72" t="s">
        <v>43</v>
      </c>
      <c r="B48" s="73" t="s">
        <v>136</v>
      </c>
      <c r="C48" s="74" t="s">
        <v>94</v>
      </c>
      <c r="D48" s="75">
        <v>36482317</v>
      </c>
      <c r="E48" s="76">
        <v>66340123</v>
      </c>
    </row>
    <row r="49" spans="1:5" ht="20.100000000000001" customHeight="1" x14ac:dyDescent="0.25">
      <c r="A49" s="72" t="s">
        <v>44</v>
      </c>
      <c r="B49" s="73" t="s">
        <v>137</v>
      </c>
      <c r="C49" s="74" t="s">
        <v>95</v>
      </c>
      <c r="D49" s="75">
        <v>32085</v>
      </c>
      <c r="E49" s="76">
        <v>66000002</v>
      </c>
    </row>
    <row r="50" spans="1:5" ht="20.100000000000001" customHeight="1" x14ac:dyDescent="0.25">
      <c r="A50" s="72" t="s">
        <v>45</v>
      </c>
      <c r="B50" s="73" t="s">
        <v>138</v>
      </c>
      <c r="C50" s="74" t="s">
        <v>96</v>
      </c>
      <c r="D50" s="75">
        <v>1497084545</v>
      </c>
      <c r="E50" s="76">
        <v>447985587</v>
      </c>
    </row>
    <row r="51" spans="1:5" ht="20.100000000000001" customHeight="1" x14ac:dyDescent="0.25">
      <c r="A51" s="67" t="s">
        <v>46</v>
      </c>
      <c r="B51" s="68" t="s">
        <v>139</v>
      </c>
      <c r="C51" s="69" t="s">
        <v>97</v>
      </c>
      <c r="D51" s="70">
        <v>507493862</v>
      </c>
      <c r="E51" s="77">
        <v>680836416</v>
      </c>
    </row>
    <row r="52" spans="1:5" ht="20.100000000000001" customHeight="1" x14ac:dyDescent="0.25">
      <c r="A52" s="11" t="s">
        <v>110</v>
      </c>
      <c r="B52" s="13" t="s">
        <v>14</v>
      </c>
      <c r="C52" s="16" t="s">
        <v>98</v>
      </c>
      <c r="D52" s="14">
        <f>D54</f>
        <v>118661219</v>
      </c>
      <c r="E52" s="14">
        <f>E53+E54</f>
        <v>354415701</v>
      </c>
    </row>
    <row r="53" spans="1:5" ht="20.100000000000001" customHeight="1" x14ac:dyDescent="0.25">
      <c r="A53" s="62" t="s">
        <v>38</v>
      </c>
      <c r="B53" s="63" t="s">
        <v>141</v>
      </c>
      <c r="C53" s="64">
        <v>335</v>
      </c>
      <c r="D53" s="93">
        <v>0</v>
      </c>
      <c r="E53" s="66">
        <v>270000000</v>
      </c>
    </row>
    <row r="54" spans="1:5" ht="20.100000000000001" customHeight="1" x14ac:dyDescent="0.25">
      <c r="A54" s="67">
        <v>2</v>
      </c>
      <c r="B54" s="68" t="s">
        <v>140</v>
      </c>
      <c r="C54" s="69" t="s">
        <v>99</v>
      </c>
      <c r="D54" s="70">
        <v>118661219</v>
      </c>
      <c r="E54" s="77">
        <v>84415701</v>
      </c>
    </row>
    <row r="55" spans="1:5" ht="20.100000000000001" customHeight="1" x14ac:dyDescent="0.25">
      <c r="A55" s="11" t="s">
        <v>15</v>
      </c>
      <c r="B55" s="13" t="s">
        <v>22</v>
      </c>
      <c r="C55" s="16" t="s">
        <v>100</v>
      </c>
      <c r="D55" s="14">
        <f>D56+D62</f>
        <v>1013528216233</v>
      </c>
      <c r="E55" s="14">
        <f>E56+E62</f>
        <v>959149666180</v>
      </c>
    </row>
    <row r="56" spans="1:5" ht="20.100000000000001" customHeight="1" x14ac:dyDescent="0.25">
      <c r="A56" s="11" t="s">
        <v>109</v>
      </c>
      <c r="B56" s="13" t="s">
        <v>22</v>
      </c>
      <c r="C56" s="16" t="s">
        <v>101</v>
      </c>
      <c r="D56" s="19">
        <f>D57+D58+D59</f>
        <v>1013519500881</v>
      </c>
      <c r="E56" s="19">
        <f>E57+E58+E59</f>
        <v>959149666180</v>
      </c>
    </row>
    <row r="57" spans="1:5" ht="20.100000000000001" customHeight="1" x14ac:dyDescent="0.25">
      <c r="A57" s="78">
        <v>1</v>
      </c>
      <c r="B57" s="63" t="s">
        <v>142</v>
      </c>
      <c r="C57" s="64" t="s">
        <v>102</v>
      </c>
      <c r="D57" s="65">
        <v>1010138285454</v>
      </c>
      <c r="E57" s="66">
        <v>956147116454</v>
      </c>
    </row>
    <row r="58" spans="1:5" ht="20.100000000000001" customHeight="1" x14ac:dyDescent="0.25">
      <c r="A58" s="72" t="s">
        <v>39</v>
      </c>
      <c r="B58" s="73" t="s">
        <v>145</v>
      </c>
      <c r="C58" s="74">
        <v>418</v>
      </c>
      <c r="D58" s="75">
        <v>1814000000</v>
      </c>
      <c r="E58" s="76">
        <v>1444000000</v>
      </c>
    </row>
    <row r="59" spans="1:5" ht="20.100000000000001" customHeight="1" x14ac:dyDescent="0.25">
      <c r="A59" s="72">
        <v>3</v>
      </c>
      <c r="B59" s="73" t="s">
        <v>143</v>
      </c>
      <c r="C59" s="74" t="s">
        <v>103</v>
      </c>
      <c r="D59" s="75">
        <f>D60+D61</f>
        <v>1567215427</v>
      </c>
      <c r="E59" s="75">
        <f>E60+E61</f>
        <v>1558549726</v>
      </c>
    </row>
    <row r="60" spans="1:5" ht="20.100000000000001" customHeight="1" x14ac:dyDescent="0.25">
      <c r="A60" s="94" t="s">
        <v>147</v>
      </c>
      <c r="B60" s="95" t="s">
        <v>149</v>
      </c>
      <c r="C60" s="96" t="s">
        <v>104</v>
      </c>
      <c r="D60" s="97">
        <v>1558549726</v>
      </c>
      <c r="E60" s="76">
        <v>1546180342</v>
      </c>
    </row>
    <row r="61" spans="1:5" ht="20.100000000000001" customHeight="1" x14ac:dyDescent="0.25">
      <c r="A61" s="98" t="s">
        <v>147</v>
      </c>
      <c r="B61" s="99" t="s">
        <v>148</v>
      </c>
      <c r="C61" s="100" t="s">
        <v>105</v>
      </c>
      <c r="D61" s="101">
        <v>8665701</v>
      </c>
      <c r="E61" s="77">
        <v>12369384</v>
      </c>
    </row>
    <row r="62" spans="1:5" ht="20.100000000000001" customHeight="1" x14ac:dyDescent="0.25">
      <c r="A62" s="11" t="s">
        <v>110</v>
      </c>
      <c r="B62" s="13" t="s">
        <v>144</v>
      </c>
      <c r="C62" s="16" t="s">
        <v>106</v>
      </c>
      <c r="D62" s="14">
        <f>D63</f>
        <v>8715352</v>
      </c>
      <c r="E62" s="21">
        <f>E63</f>
        <v>0</v>
      </c>
    </row>
    <row r="63" spans="1:5" ht="20.100000000000001" customHeight="1" x14ac:dyDescent="0.25">
      <c r="A63" s="25">
        <v>1</v>
      </c>
      <c r="B63" s="24" t="s">
        <v>146</v>
      </c>
      <c r="C63" s="18" t="s">
        <v>107</v>
      </c>
      <c r="D63" s="19">
        <v>8715352</v>
      </c>
      <c r="E63" s="23">
        <v>0</v>
      </c>
    </row>
    <row r="64" spans="1:5" ht="20.100000000000001" customHeight="1" x14ac:dyDescent="0.25">
      <c r="A64" s="25"/>
      <c r="B64" s="15" t="s">
        <v>153</v>
      </c>
      <c r="C64" s="16" t="s">
        <v>108</v>
      </c>
      <c r="D64" s="14">
        <f>D41+D55</f>
        <v>1042766249483</v>
      </c>
      <c r="E64" s="14">
        <f>E41+E55</f>
        <v>995918043460</v>
      </c>
    </row>
    <row r="67" spans="4:5" x14ac:dyDescent="0.25">
      <c r="D67" s="27">
        <f>D39-D64</f>
        <v>0</v>
      </c>
      <c r="E67" s="27">
        <f>E39-E64</f>
        <v>0</v>
      </c>
    </row>
  </sheetData>
  <mergeCells count="4">
    <mergeCell ref="A2:E2"/>
    <mergeCell ref="A3:E3"/>
    <mergeCell ref="A4:E4"/>
    <mergeCell ref="A5:E5"/>
  </mergeCells>
  <pageMargins left="0.68" right="0.19685039370078741" top="0.54" bottom="0.43307086614173229" header="0.5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topLeftCell="A14" zoomScale="110" zoomScaleNormal="110" workbookViewId="0">
      <selection activeCell="D23" sqref="D23"/>
    </sheetView>
  </sheetViews>
  <sheetFormatPr defaultRowHeight="15.75" x14ac:dyDescent="0.25"/>
  <cols>
    <col min="1" max="1" width="6" customWidth="1"/>
    <col min="2" max="2" width="39.5" customWidth="1"/>
    <col min="3" max="3" width="9.375" customWidth="1"/>
    <col min="4" max="4" width="18.625" style="1" customWidth="1"/>
    <col min="5" max="5" width="17.625" customWidth="1"/>
  </cols>
  <sheetData>
    <row r="1" spans="1:5" x14ac:dyDescent="0.25">
      <c r="E1" s="107" t="s">
        <v>170</v>
      </c>
    </row>
    <row r="2" spans="1:5" x14ac:dyDescent="0.25">
      <c r="A2" s="115" t="s">
        <v>18</v>
      </c>
      <c r="B2" s="115"/>
      <c r="C2" s="115"/>
      <c r="D2" s="115"/>
      <c r="E2" s="115"/>
    </row>
    <row r="3" spans="1:5" ht="19.5" customHeight="1" x14ac:dyDescent="0.25">
      <c r="A3" s="115" t="s">
        <v>155</v>
      </c>
      <c r="B3" s="115"/>
      <c r="C3" s="115"/>
      <c r="D3" s="115"/>
      <c r="E3" s="115"/>
    </row>
    <row r="4" spans="1:5" x14ac:dyDescent="0.25">
      <c r="A4" s="115" t="s">
        <v>23</v>
      </c>
      <c r="B4" s="115"/>
      <c r="C4" s="115"/>
      <c r="D4" s="115"/>
      <c r="E4" s="115"/>
    </row>
    <row r="5" spans="1:5" x14ac:dyDescent="0.25">
      <c r="A5" s="114" t="s">
        <v>177</v>
      </c>
      <c r="B5" s="114"/>
      <c r="C5" s="114"/>
      <c r="D5" s="114"/>
      <c r="E5" s="114"/>
    </row>
    <row r="6" spans="1:5" ht="21.75" customHeight="1" x14ac:dyDescent="0.3">
      <c r="D6" s="3"/>
      <c r="E6" s="3" t="s">
        <v>20</v>
      </c>
    </row>
    <row r="7" spans="1:5" ht="28.5" customHeight="1" x14ac:dyDescent="0.25">
      <c r="A7" s="33" t="s">
        <v>0</v>
      </c>
      <c r="B7" s="33" t="s">
        <v>1</v>
      </c>
      <c r="C7" s="33" t="s">
        <v>21</v>
      </c>
      <c r="D7" s="53" t="s">
        <v>24</v>
      </c>
      <c r="E7" s="53" t="s">
        <v>156</v>
      </c>
    </row>
    <row r="8" spans="1:5" ht="24.95" customHeight="1" x14ac:dyDescent="0.25">
      <c r="A8" s="34" t="s">
        <v>38</v>
      </c>
      <c r="B8" s="35" t="s">
        <v>25</v>
      </c>
      <c r="C8" s="36">
        <v>1</v>
      </c>
      <c r="D8" s="37">
        <v>94770966085</v>
      </c>
      <c r="E8" s="38">
        <v>86771724500</v>
      </c>
    </row>
    <row r="9" spans="1:5" ht="24.95" customHeight="1" x14ac:dyDescent="0.25">
      <c r="A9" s="34" t="s">
        <v>39</v>
      </c>
      <c r="B9" s="35" t="s">
        <v>26</v>
      </c>
      <c r="C9" s="36">
        <v>2</v>
      </c>
      <c r="D9" s="39">
        <v>0</v>
      </c>
      <c r="E9" s="40">
        <v>0</v>
      </c>
    </row>
    <row r="10" spans="1:5" ht="24" customHeight="1" x14ac:dyDescent="0.25">
      <c r="A10" s="34" t="s">
        <v>40</v>
      </c>
      <c r="B10" s="41" t="s">
        <v>165</v>
      </c>
      <c r="C10" s="36">
        <v>10</v>
      </c>
      <c r="D10" s="37">
        <f>D8</f>
        <v>94770966085</v>
      </c>
      <c r="E10" s="37">
        <f>E8</f>
        <v>86771724500</v>
      </c>
    </row>
    <row r="11" spans="1:5" ht="24.95" customHeight="1" x14ac:dyDescent="0.25">
      <c r="A11" s="34" t="s">
        <v>41</v>
      </c>
      <c r="B11" s="35" t="s">
        <v>27</v>
      </c>
      <c r="C11" s="36">
        <v>11</v>
      </c>
      <c r="D11" s="37">
        <v>90285747181</v>
      </c>
      <c r="E11" s="40">
        <v>82983967790</v>
      </c>
    </row>
    <row r="12" spans="1:5" ht="24" customHeight="1" x14ac:dyDescent="0.25">
      <c r="A12" s="34" t="s">
        <v>42</v>
      </c>
      <c r="B12" s="35" t="s">
        <v>166</v>
      </c>
      <c r="C12" s="36">
        <v>20</v>
      </c>
      <c r="D12" s="37">
        <f>D10-D11</f>
        <v>4485218904</v>
      </c>
      <c r="E12" s="37">
        <f>E10-E11</f>
        <v>3787756710</v>
      </c>
    </row>
    <row r="13" spans="1:5" ht="24.95" customHeight="1" x14ac:dyDescent="0.25">
      <c r="A13" s="34" t="s">
        <v>43</v>
      </c>
      <c r="B13" s="35" t="s">
        <v>28</v>
      </c>
      <c r="C13" s="36">
        <v>21</v>
      </c>
      <c r="D13" s="37">
        <v>1783602968</v>
      </c>
      <c r="E13" s="38">
        <v>1302737158</v>
      </c>
    </row>
    <row r="14" spans="1:5" ht="24.95" customHeight="1" x14ac:dyDescent="0.25">
      <c r="A14" s="34" t="s">
        <v>44</v>
      </c>
      <c r="B14" s="35" t="s">
        <v>29</v>
      </c>
      <c r="C14" s="36">
        <v>22</v>
      </c>
      <c r="D14" s="39">
        <v>0</v>
      </c>
      <c r="E14" s="39">
        <v>0</v>
      </c>
    </row>
    <row r="15" spans="1:5" ht="24.95" customHeight="1" x14ac:dyDescent="0.25">
      <c r="A15" s="34" t="s">
        <v>45</v>
      </c>
      <c r="B15" s="35" t="s">
        <v>30</v>
      </c>
      <c r="C15" s="36">
        <v>25</v>
      </c>
      <c r="D15" s="39">
        <v>0</v>
      </c>
      <c r="E15" s="39">
        <v>0</v>
      </c>
    </row>
    <row r="16" spans="1:5" ht="24.95" customHeight="1" x14ac:dyDescent="0.25">
      <c r="A16" s="34" t="s">
        <v>46</v>
      </c>
      <c r="B16" s="35" t="s">
        <v>31</v>
      </c>
      <c r="C16" s="36">
        <v>26</v>
      </c>
      <c r="D16" s="37">
        <v>5894068755</v>
      </c>
      <c r="E16" s="38">
        <v>4394581364</v>
      </c>
    </row>
    <row r="17" spans="1:5" ht="24.95" customHeight="1" x14ac:dyDescent="0.25">
      <c r="A17" s="34" t="s">
        <v>47</v>
      </c>
      <c r="B17" s="35" t="s">
        <v>54</v>
      </c>
      <c r="C17" s="42">
        <v>30</v>
      </c>
      <c r="D17" s="38">
        <f>D12+D13-D16</f>
        <v>374753117</v>
      </c>
      <c r="E17" s="38">
        <f>E12+E13-E16</f>
        <v>695912504</v>
      </c>
    </row>
    <row r="18" spans="1:5" ht="24.95" customHeight="1" x14ac:dyDescent="0.25">
      <c r="A18" s="34" t="s">
        <v>48</v>
      </c>
      <c r="B18" s="35" t="s">
        <v>32</v>
      </c>
      <c r="C18" s="42">
        <v>31</v>
      </c>
      <c r="D18" s="38">
        <v>1207557069</v>
      </c>
      <c r="E18" s="38">
        <v>865768216</v>
      </c>
    </row>
    <row r="19" spans="1:5" ht="24.95" customHeight="1" x14ac:dyDescent="0.25">
      <c r="A19" s="34" t="s">
        <v>49</v>
      </c>
      <c r="B19" s="35" t="s">
        <v>33</v>
      </c>
      <c r="C19" s="42">
        <v>32</v>
      </c>
      <c r="D19" s="38">
        <v>9843318</v>
      </c>
      <c r="E19" s="38">
        <v>45979</v>
      </c>
    </row>
    <row r="20" spans="1:5" ht="24.95" customHeight="1" x14ac:dyDescent="0.25">
      <c r="A20" s="34" t="s">
        <v>50</v>
      </c>
      <c r="B20" s="35" t="s">
        <v>34</v>
      </c>
      <c r="C20" s="42">
        <v>40</v>
      </c>
      <c r="D20" s="38">
        <f>D18-D19</f>
        <v>1197713751</v>
      </c>
      <c r="E20" s="38">
        <f>E18-E19</f>
        <v>865722237</v>
      </c>
    </row>
    <row r="21" spans="1:5" ht="24.95" customHeight="1" x14ac:dyDescent="0.25">
      <c r="A21" s="34" t="s">
        <v>51</v>
      </c>
      <c r="B21" s="35" t="s">
        <v>35</v>
      </c>
      <c r="C21" s="42">
        <v>50</v>
      </c>
      <c r="D21" s="38">
        <f>D10+D13+D18-D11-D16-D19</f>
        <v>1572466868</v>
      </c>
      <c r="E21" s="38">
        <f>E10+E13+E18-E11-E16-E19</f>
        <v>1561634741</v>
      </c>
    </row>
    <row r="22" spans="1:5" ht="24.95" customHeight="1" x14ac:dyDescent="0.25">
      <c r="A22" s="34" t="s">
        <v>52</v>
      </c>
      <c r="B22" s="35" t="s">
        <v>36</v>
      </c>
      <c r="C22" s="42">
        <v>51</v>
      </c>
      <c r="D22" s="38">
        <f>D21*20%</f>
        <v>314493373.60000002</v>
      </c>
      <c r="E22" s="38">
        <f>E21*20%</f>
        <v>312326948.19999999</v>
      </c>
    </row>
    <row r="23" spans="1:5" ht="24.95" customHeight="1" x14ac:dyDescent="0.25">
      <c r="A23" s="43" t="s">
        <v>53</v>
      </c>
      <c r="B23" s="44" t="s">
        <v>37</v>
      </c>
      <c r="C23" s="4">
        <v>60</v>
      </c>
      <c r="D23" s="45">
        <f>D21-D22</f>
        <v>1257973494.4000001</v>
      </c>
      <c r="E23" s="45">
        <f>E21-E22</f>
        <v>1249307792.8</v>
      </c>
    </row>
  </sheetData>
  <mergeCells count="4">
    <mergeCell ref="A5:E5"/>
    <mergeCell ref="A4:E4"/>
    <mergeCell ref="A3:E3"/>
    <mergeCell ref="A2:E2"/>
  </mergeCells>
  <pageMargins left="0.47" right="0.21" top="0.41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tabSelected="1" zoomScale="110" zoomScaleNormal="110" workbookViewId="0">
      <selection activeCell="F6" sqref="F6"/>
    </sheetView>
  </sheetViews>
  <sheetFormatPr defaultRowHeight="15.75" x14ac:dyDescent="0.25"/>
  <cols>
    <col min="1" max="1" width="7.375" customWidth="1"/>
    <col min="2" max="2" width="42.875" customWidth="1"/>
    <col min="3" max="3" width="28.375" customWidth="1"/>
    <col min="6" max="6" width="12.375" bestFit="1" customWidth="1"/>
  </cols>
  <sheetData>
    <row r="1" spans="1:6" ht="18.75" customHeight="1" x14ac:dyDescent="0.25">
      <c r="A1" s="108"/>
      <c r="B1" s="108"/>
      <c r="C1" s="109" t="s">
        <v>171</v>
      </c>
    </row>
    <row r="2" spans="1:6" ht="24" customHeight="1" x14ac:dyDescent="0.25">
      <c r="A2" s="116" t="s">
        <v>157</v>
      </c>
      <c r="B2" s="116"/>
      <c r="C2" s="116"/>
    </row>
    <row r="3" spans="1:6" ht="19.5" customHeight="1" x14ac:dyDescent="0.25">
      <c r="A3" s="116" t="s">
        <v>172</v>
      </c>
      <c r="B3" s="116"/>
      <c r="C3" s="116"/>
    </row>
    <row r="4" spans="1:6" ht="18.75" customHeight="1" x14ac:dyDescent="0.25">
      <c r="A4" s="117" t="s">
        <v>178</v>
      </c>
      <c r="B4" s="117"/>
      <c r="C4" s="117"/>
    </row>
    <row r="5" spans="1:6" ht="19.5" customHeight="1" x14ac:dyDescent="0.25">
      <c r="A5" s="46"/>
    </row>
    <row r="6" spans="1:6" ht="30" customHeight="1" x14ac:dyDescent="0.25">
      <c r="A6" s="48" t="s">
        <v>0</v>
      </c>
      <c r="B6" s="2" t="s">
        <v>1</v>
      </c>
      <c r="C6" s="2" t="s">
        <v>158</v>
      </c>
    </row>
    <row r="7" spans="1:6" ht="24.95" customHeight="1" x14ac:dyDescent="0.25">
      <c r="A7" s="49">
        <v>1</v>
      </c>
      <c r="B7" s="50" t="s">
        <v>159</v>
      </c>
      <c r="C7" s="51">
        <v>1572466868</v>
      </c>
      <c r="F7" s="47"/>
    </row>
    <row r="8" spans="1:6" ht="24.95" customHeight="1" x14ac:dyDescent="0.25">
      <c r="A8" s="49">
        <v>2</v>
      </c>
      <c r="B8" s="50" t="s">
        <v>160</v>
      </c>
      <c r="C8" s="51">
        <v>314493374</v>
      </c>
    </row>
    <row r="9" spans="1:6" ht="24.95" customHeight="1" x14ac:dyDescent="0.25">
      <c r="A9" s="49">
        <v>3</v>
      </c>
      <c r="B9" s="52" t="s">
        <v>161</v>
      </c>
      <c r="C9" s="51">
        <f>C10+C11+C12+C13</f>
        <v>1257973494</v>
      </c>
    </row>
    <row r="10" spans="1:6" ht="24.95" customHeight="1" x14ac:dyDescent="0.25">
      <c r="A10" s="54" t="s">
        <v>147</v>
      </c>
      <c r="B10" s="55" t="s">
        <v>162</v>
      </c>
      <c r="C10" s="56">
        <v>377392000</v>
      </c>
    </row>
    <row r="11" spans="1:6" ht="24.95" customHeight="1" x14ac:dyDescent="0.25">
      <c r="A11" s="57" t="s">
        <v>147</v>
      </c>
      <c r="B11" s="58" t="s">
        <v>163</v>
      </c>
      <c r="C11" s="59">
        <v>400290000</v>
      </c>
    </row>
    <row r="12" spans="1:6" ht="24.95" customHeight="1" x14ac:dyDescent="0.25">
      <c r="A12" s="57" t="s">
        <v>147</v>
      </c>
      <c r="B12" s="58" t="s">
        <v>164</v>
      </c>
      <c r="C12" s="59">
        <v>400291494</v>
      </c>
    </row>
    <row r="13" spans="1:6" ht="33" customHeight="1" x14ac:dyDescent="0.25">
      <c r="A13" s="60" t="s">
        <v>147</v>
      </c>
      <c r="B13" s="61" t="s">
        <v>173</v>
      </c>
      <c r="C13" s="110">
        <v>80000000</v>
      </c>
    </row>
    <row r="16" spans="1:6" x14ac:dyDescent="0.25">
      <c r="C16" s="47"/>
    </row>
  </sheetData>
  <mergeCells count="3">
    <mergeCell ref="A2:C2"/>
    <mergeCell ref="A4:C4"/>
    <mergeCell ref="A3:C3"/>
  </mergeCells>
  <pageMargins left="0.93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BCĐKT</vt:lpstr>
      <vt:lpstr>KQ HĐKD</vt:lpstr>
      <vt:lpstr>PP lợi nhuận</vt:lpstr>
      <vt:lpstr>BCĐKT!Print_Titles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2024-07-01T02:40:31Z</cp:lastPrinted>
  <dcterms:created xsi:type="dcterms:W3CDTF">2024-04-26T03:03:19Z</dcterms:created>
  <dcterms:modified xsi:type="dcterms:W3CDTF">2024-07-08T09:08:01Z</dcterms:modified>
</cp:coreProperties>
</file>